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calcs" sheetId="1" r:id="rId1"/>
    <sheet name="megaStat Outpu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<sst xmlns="http://schemas.openxmlformats.org/spreadsheetml/2006/main" count="76" uniqueCount="59">
  <si>
    <t>Chi-Square</t>
  </si>
  <si>
    <t>Regular</t>
  </si>
  <si>
    <t>Diet</t>
  </si>
  <si>
    <t>Row Total</t>
  </si>
  <si>
    <t>df = rows-1*colums-1</t>
  </si>
  <si>
    <t>Yes</t>
  </si>
  <si>
    <t>No</t>
  </si>
  <si>
    <t>p-value</t>
  </si>
  <si>
    <t>Col Total</t>
  </si>
  <si>
    <t>If the p-value is less than .05 then there is an association.</t>
  </si>
  <si>
    <t>Row 1</t>
  </si>
  <si>
    <t>Row 2</t>
  </si>
  <si>
    <t>Row 3</t>
  </si>
  <si>
    <t>Row 4</t>
  </si>
  <si>
    <t>Row 5</t>
  </si>
  <si>
    <t>Row 6</t>
  </si>
  <si>
    <t>Expected</t>
  </si>
  <si>
    <t>(O-E)^2/E</t>
  </si>
  <si>
    <t>Chi-square Contingency Table Test for Independence</t>
  </si>
  <si>
    <t xml:space="preserve">  </t>
  </si>
  <si>
    <t xml:space="preserve">Regular  </t>
  </si>
  <si>
    <t xml:space="preserve">Diet  </t>
  </si>
  <si>
    <t xml:space="preserve">Total  </t>
  </si>
  <si>
    <t>Total</t>
  </si>
  <si>
    <t>df</t>
  </si>
  <si>
    <t>chi-square</t>
  </si>
  <si>
    <t>2-Proportions</t>
  </si>
  <si>
    <t>x1</t>
  </si>
  <si>
    <t>x2</t>
  </si>
  <si>
    <t>n1</t>
  </si>
  <si>
    <t>n2</t>
  </si>
  <si>
    <t>p1</t>
  </si>
  <si>
    <t>q1</t>
  </si>
  <si>
    <t>Difference</t>
  </si>
  <si>
    <t>Alpha</t>
  </si>
  <si>
    <t>n1p1</t>
  </si>
  <si>
    <t>n1q1</t>
  </si>
  <si>
    <t>1/n1</t>
  </si>
  <si>
    <t>1/n2</t>
  </si>
  <si>
    <t>P</t>
  </si>
  <si>
    <t>Q</t>
  </si>
  <si>
    <t>PQ</t>
  </si>
  <si>
    <t>1/n1 + 1/n2</t>
  </si>
  <si>
    <t>Denominator</t>
  </si>
  <si>
    <t>Z (Pooled Estimate)</t>
  </si>
  <si>
    <t>1-sided p-value</t>
  </si>
  <si>
    <t>2-sided</t>
  </si>
  <si>
    <t>p2</t>
  </si>
  <si>
    <t xml:space="preserve"> p (as decimal)</t>
  </si>
  <si>
    <t xml:space="preserve"> p (as fraction)</t>
  </si>
  <si>
    <t xml:space="preserve"> X</t>
  </si>
  <si>
    <t xml:space="preserve"> n</t>
  </si>
  <si>
    <t xml:space="preserve"> difference</t>
  </si>
  <si>
    <t xml:space="preserve"> hypothesized difference</t>
  </si>
  <si>
    <t xml:space="preserve"> std. error</t>
  </si>
  <si>
    <t xml:space="preserve"> z</t>
  </si>
  <si>
    <t>Hypothesis test for two independent proportions</t>
  </si>
  <si>
    <r>
      <t>p</t>
    </r>
    <r>
      <rPr>
        <i/>
        <vertAlign val="subscript"/>
        <sz val="10"/>
        <rFont val="Arial"/>
        <family val="0"/>
      </rPr>
      <t>c</t>
    </r>
  </si>
  <si>
    <t xml:space="preserve"> p-value (two-tailed)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</si>
</sst>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0000000_);_(* \(#,##0.0000000000000000\);_(* &quot;-&quot;??_);_(@_)"/>
    <numFmt numFmtId="165" formatCode="_(* #,##0.00000_);_(* \(#,##0.00000\);_(* &quot;-&quot;??_);_(@_)"/>
    <numFmt numFmtId="166" formatCode="0\ \ "/>
    <numFmt numFmtId="167" formatCode=".0000"/>
    <numFmt numFmtId="168" formatCode=".00"/>
    <numFmt numFmtId="169" formatCode="0.000"/>
    <numFmt numFmtId="170" formatCode="#\ \ ?/46"/>
    <numFmt numFmtId="171" formatCode="0.####"/>
    <numFmt numFmtId="172" formatCode="0.###"/>
    <numFmt numFmtId="173" formatCode="#\ \ ?/19"/>
    <numFmt numFmtId="174" formatCode="#\ \ ?/27"/>
    <numFmt numFmtId="175" formatCode="0.00;\-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Arial"/>
      <family val="0"/>
    </font>
    <font>
      <i/>
      <sz val="10"/>
      <name val="Arial"/>
      <family val="0"/>
    </font>
    <font>
      <i/>
      <vertAlign val="sub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2" borderId="0" xfId="15" applyNumberFormat="1" applyFill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170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uro\My%20Documents\stats_work\StatsPowerP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Random Variable"/>
      <sheetName val="Binomial Distribution"/>
      <sheetName val="Binomial &amp; Normal Approx"/>
      <sheetName val="Poisson Distribution"/>
      <sheetName val="Chi-Square Goodness of Fit"/>
      <sheetName val="Chi-Square Independence"/>
      <sheetName val="1Proportion"/>
      <sheetName val="2 Proportion"/>
      <sheetName val="CI Proportion"/>
      <sheetName val="CI Pop. SD Known"/>
      <sheetName val="CI Continuous Summary"/>
      <sheetName val="CI Continuous Time Data"/>
      <sheetName val="CI Continuous Data"/>
      <sheetName val="Sample Size for Margin"/>
      <sheetName val="Sample Size for Margin %"/>
      <sheetName val="CI Continuous"/>
      <sheetName val="1 sample t Summary"/>
      <sheetName val="1 sample t Data"/>
      <sheetName val="1 Sampe Z Summary"/>
      <sheetName val="1 sample Z Data"/>
      <sheetName val="Paired t Data"/>
      <sheetName val="2 Sample t Data"/>
      <sheetName val="2-Sample t Summary"/>
      <sheetName val="Z-score Mean"/>
      <sheetName val="Z-Score Point"/>
      <sheetName val="Z-Score from Percent"/>
      <sheetName val="Compare Variances"/>
      <sheetName val="Sample Sd to Pop Sd"/>
      <sheetName val="ANOVA Data"/>
      <sheetName val="ANOVA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57421875" style="0" customWidth="1"/>
    <col min="12" max="12" width="20.00390625" style="0" bestFit="1" customWidth="1"/>
  </cols>
  <sheetData>
    <row r="2" ht="12.75">
      <c r="A2" s="1" t="s">
        <v>0</v>
      </c>
    </row>
    <row r="4" spans="2:12" ht="15.75">
      <c r="B4" t="s">
        <v>1</v>
      </c>
      <c r="C4" s="2" t="s">
        <v>2</v>
      </c>
      <c r="D4" s="2"/>
      <c r="E4" s="2"/>
      <c r="F4" s="2"/>
      <c r="G4" t="s">
        <v>3</v>
      </c>
      <c r="K4" s="3" t="s">
        <v>4</v>
      </c>
      <c r="L4">
        <f>(COUNT(B11:F11)-1)*(COUNT(G5:G10)-1)</f>
        <v>1</v>
      </c>
    </row>
    <row r="5" spans="1:12" ht="12.75">
      <c r="A5" s="4" t="s">
        <v>5</v>
      </c>
      <c r="B5">
        <v>7</v>
      </c>
      <c r="C5">
        <v>7</v>
      </c>
      <c r="G5" s="5">
        <f>IF(B5&lt;&gt;"",SUM(B5:F5),"")</f>
        <v>14</v>
      </c>
      <c r="J5" t="s">
        <v>0</v>
      </c>
      <c r="L5">
        <f>SUM(B23:F28)</f>
        <v>0.6276803118908381</v>
      </c>
    </row>
    <row r="6" spans="1:12" ht="12.75">
      <c r="A6" s="4" t="s">
        <v>6</v>
      </c>
      <c r="B6">
        <v>12</v>
      </c>
      <c r="C6">
        <v>20</v>
      </c>
      <c r="G6" s="5">
        <f>IF(B6&lt;&gt;"",SUM(B6:F6),"")</f>
        <v>32</v>
      </c>
      <c r="J6" t="s">
        <v>7</v>
      </c>
      <c r="L6" s="6">
        <f>CHIDIST(L5,L4)</f>
        <v>0.4282074698844842</v>
      </c>
    </row>
    <row r="7" spans="1:7" ht="12.75">
      <c r="A7" s="3"/>
      <c r="G7" s="5">
        <f>IF(B7&lt;&gt;"",SUM(B7:F7),"")</f>
      </c>
    </row>
    <row r="8" spans="1:12" ht="12.75">
      <c r="A8" s="3"/>
      <c r="G8" s="5">
        <f>IF(B8&lt;&gt;"",SUM(B8:F8),"")</f>
      </c>
      <c r="L8" s="7"/>
    </row>
    <row r="9" spans="1:7" ht="12.75">
      <c r="A9" s="3"/>
      <c r="G9" s="5">
        <f>IF(B9&lt;&gt;"",SUM(B9:F9),"")</f>
      </c>
    </row>
    <row r="10" spans="1:7" ht="15.75">
      <c r="A10" s="8"/>
      <c r="G10" s="5">
        <f>IF(B10&lt;&gt;"",SUM(B10:F10),"")</f>
      </c>
    </row>
    <row r="11" spans="1:10" ht="12.75">
      <c r="A11" t="s">
        <v>8</v>
      </c>
      <c r="B11">
        <f>IF(B5&lt;&gt;"",SUM(B5:B10),"")</f>
        <v>19</v>
      </c>
      <c r="C11">
        <f>IF(C5&lt;&gt;"",SUM(C5:C10),"")</f>
        <v>27</v>
      </c>
      <c r="D11">
        <f>IF(D5&lt;&gt;"",SUM(D5:D10),"")</f>
      </c>
      <c r="E11">
        <f>IF(E5&lt;&gt;"",SUM(E5:E10),"")</f>
      </c>
      <c r="F11">
        <f>IF(F5&lt;&gt;"",SUM(F5:F10),"")</f>
      </c>
      <c r="G11">
        <f>SUM(G5:G10)</f>
        <v>46</v>
      </c>
      <c r="J11" t="s">
        <v>9</v>
      </c>
    </row>
    <row r="13" spans="2:6" ht="12.75">
      <c r="B13" s="9"/>
      <c r="C13" s="9"/>
      <c r="D13" s="9"/>
      <c r="E13" s="9"/>
      <c r="F13" s="9"/>
    </row>
    <row r="14" ht="12.75">
      <c r="A14" s="1" t="s">
        <v>16</v>
      </c>
    </row>
    <row r="15" spans="1:6" ht="12.75">
      <c r="A15" t="s">
        <v>10</v>
      </c>
      <c r="B15">
        <f>IF(B5&lt;&gt;"",($G5*B$11)/$G$11,"")</f>
        <v>5.782608695652174</v>
      </c>
      <c r="C15">
        <f>IF(C5&lt;&gt;"",($G5*C$11)/$G$11,"")</f>
        <v>8.217391304347826</v>
      </c>
      <c r="D15">
        <f>IF(D5&lt;&gt;"",($G5*D$11)/$G$11,"")</f>
      </c>
      <c r="E15">
        <f>IF(E5&lt;&gt;"",($G5*E$11)/$G$11,"")</f>
      </c>
      <c r="F15">
        <f>IF(F5&lt;&gt;"",($G5*F$11)/$G$11,"")</f>
      </c>
    </row>
    <row r="16" spans="1:6" ht="12.75">
      <c r="A16" t="s">
        <v>11</v>
      </c>
      <c r="B16">
        <f>IF(B6&lt;&gt;"",($G6*B$11)/$G$11,"")</f>
        <v>13.217391304347826</v>
      </c>
      <c r="C16">
        <f>IF(C6&lt;&gt;"",($G6*C$11)/$G$11,"")</f>
        <v>18.782608695652176</v>
      </c>
      <c r="D16">
        <f>IF(D6&lt;&gt;"",($G6*D$11)/$G$11,"")</f>
      </c>
      <c r="E16">
        <f>IF(E6&lt;&gt;"",($G6*E$11)/$G$11,"")</f>
      </c>
      <c r="F16">
        <f>IF(F6&lt;&gt;"",($G6*F$11)/$G$11,"")</f>
      </c>
    </row>
    <row r="17" spans="1:6" ht="12.75">
      <c r="A17" t="s">
        <v>12</v>
      </c>
      <c r="B17">
        <f>IF(B7&lt;&gt;"",($G7*B$11)/$G$11,"")</f>
      </c>
      <c r="C17">
        <f>IF(C7&lt;&gt;"",($G7*C$11)/$G$11,"")</f>
      </c>
      <c r="D17">
        <f>IF(D7&lt;&gt;"",($G7*D$11)/$G$11,"")</f>
      </c>
      <c r="E17">
        <f>IF(E7&lt;&gt;"",($G7*E$11)/$G$11,"")</f>
      </c>
      <c r="F17">
        <f>IF(F7&lt;&gt;"",($G7*F$11)/$G$11,"")</f>
      </c>
    </row>
    <row r="18" spans="1:6" ht="12.75">
      <c r="A18" t="s">
        <v>13</v>
      </c>
      <c r="B18">
        <f>IF(B8&lt;&gt;"",($G8*B$11)/$G$11,"")</f>
      </c>
      <c r="C18">
        <f>IF(C8&lt;&gt;"",($G8*C$11)/$G$11,"")</f>
      </c>
      <c r="D18">
        <f>IF(D8&lt;&gt;"",($G8*D$11)/$G$11,"")</f>
      </c>
      <c r="E18">
        <f>IF(E8&lt;&gt;"",($G8*E$11)/$G$11,"")</f>
      </c>
      <c r="F18">
        <f>IF(F8&lt;&gt;"",($G8*F$11)/$G$11,"")</f>
      </c>
    </row>
    <row r="19" spans="1:6" ht="12.75">
      <c r="A19" t="s">
        <v>14</v>
      </c>
      <c r="B19">
        <f>IF(B9&lt;&gt;"",($G9*B$11)/$G$11,"")</f>
      </c>
      <c r="C19">
        <f>IF(C9&lt;&gt;"",($G9*C$11)/$G$11,"")</f>
      </c>
      <c r="D19">
        <f>IF(D9&lt;&gt;"",($G9*D$11)/$G$11,"")</f>
      </c>
      <c r="E19">
        <f>IF(E9&lt;&gt;"",($G9*E$11)/$G$11,"")</f>
      </c>
      <c r="F19">
        <f>IF(F9&lt;&gt;"",($G9*F$11)/$G$11,"")</f>
      </c>
    </row>
    <row r="20" spans="1:6" ht="12.75">
      <c r="A20" t="s">
        <v>15</v>
      </c>
      <c r="B20">
        <f>IF(B10&lt;&gt;"",($G10*B$11)/$G$11,"")</f>
      </c>
      <c r="C20">
        <f>IF(C10&lt;&gt;"",($G10*C$11)/$G$11,"")</f>
      </c>
      <c r="D20">
        <f>IF(D10&lt;&gt;"",($G10*D$11)/$G$11,"")</f>
      </c>
      <c r="E20">
        <f>IF(E10&lt;&gt;"",($G10*E$11)/$G$11,"")</f>
      </c>
      <c r="F20">
        <f>IF(F10&lt;&gt;"",($G10*F$11)/$G$11,"")</f>
      </c>
    </row>
    <row r="22" ht="12.75">
      <c r="A22" s="1" t="s">
        <v>17</v>
      </c>
    </row>
    <row r="23" spans="1:6" ht="12.75">
      <c r="A23" t="s">
        <v>10</v>
      </c>
      <c r="B23">
        <f>IF(B5&lt;&gt;"",((B5-B15)^2)/B15,"")</f>
        <v>0.2562929061784897</v>
      </c>
      <c r="C23">
        <f>IF(C5&lt;&gt;"",((C5-C15)^2)/C15,"")</f>
        <v>0.18035426731078907</v>
      </c>
      <c r="D23">
        <f>IF(D5&lt;&gt;"",((D5-D15)^2)/D15,"")</f>
      </c>
      <c r="E23">
        <f>IF(E5&lt;&gt;"",((E5-E15)^2)/E15,"")</f>
      </c>
      <c r="F23">
        <f>IF(F5&lt;&gt;"",((F5-F15)^2)/F15,"")</f>
      </c>
    </row>
    <row r="24" spans="1:6" ht="12.75">
      <c r="A24" t="s">
        <v>11</v>
      </c>
      <c r="B24">
        <f>IF(B6&lt;&gt;"",((B6-B16)^2)/B16,"")</f>
        <v>0.11212814645308926</v>
      </c>
      <c r="C24">
        <f>IF(C6&lt;&gt;"",((C6-C16)^2)/C16,"")</f>
        <v>0.07890499194846999</v>
      </c>
      <c r="D24">
        <f>IF(D6&lt;&gt;"",((D6-D16)^2)/D16,"")</f>
      </c>
      <c r="E24">
        <f>IF(E6&lt;&gt;"",((E6-E16)^2)/E16,"")</f>
      </c>
      <c r="F24">
        <f>IF(F6&lt;&gt;"",((F6-F16)^2)/F16,"")</f>
      </c>
    </row>
    <row r="25" spans="1:6" ht="12.75">
      <c r="A25" t="s">
        <v>12</v>
      </c>
      <c r="B25">
        <f>IF(B7&lt;&gt;"",((B7-B17)^2)/B17,"")</f>
      </c>
      <c r="C25">
        <f>IF(C7&lt;&gt;"",((C7-C17)^2)/C17,"")</f>
      </c>
      <c r="D25">
        <f>IF(D7&lt;&gt;"",((D7-D17)^2)/D17,"")</f>
      </c>
      <c r="E25">
        <f>IF(E7&lt;&gt;"",((E7-E17)^2)/E17,"")</f>
      </c>
      <c r="F25">
        <f>IF(F7&lt;&gt;"",((F7-F17)^2)/F17,"")</f>
      </c>
    </row>
    <row r="26" spans="1:6" ht="12.75">
      <c r="A26" t="s">
        <v>13</v>
      </c>
      <c r="B26">
        <f>IF(B8&lt;&gt;"",((B8-B18)^2)/B18,"")</f>
      </c>
      <c r="C26">
        <f>IF(C8&lt;&gt;"",((C8-C18)^2)/C18,"")</f>
      </c>
      <c r="D26">
        <f>IF(D8&lt;&gt;"",((D8-D18)^2)/D18,"")</f>
      </c>
      <c r="E26">
        <f>IF(E8&lt;&gt;"",((E8-E18)^2)/E18,"")</f>
      </c>
      <c r="F26">
        <f>IF(F8&lt;&gt;"",((F8-F18)^2)/F18,"")</f>
      </c>
    </row>
    <row r="27" spans="1:6" ht="12.75">
      <c r="A27" t="s">
        <v>14</v>
      </c>
      <c r="B27">
        <f>IF(B9&lt;&gt;"",((B9-B19)^2)/B19,"")</f>
      </c>
      <c r="C27">
        <f>IF(C9&lt;&gt;"",((C9-C19)^2)/C19,"")</f>
      </c>
      <c r="D27">
        <f>IF(D9&lt;&gt;"",((D9-D19)^2)/D19,"")</f>
      </c>
      <c r="E27">
        <f>IF(E9&lt;&gt;"",((E9-E19)^2)/E19,"")</f>
      </c>
      <c r="F27">
        <f>IF(F9&lt;&gt;"",((F9-F19)^2)/F19,"")</f>
      </c>
    </row>
    <row r="28" spans="1:6" ht="12.75">
      <c r="A28" t="s">
        <v>15</v>
      </c>
      <c r="B28">
        <f>IF(B10&lt;&gt;"",((B10-B20)^2)/B20,"")</f>
      </c>
      <c r="C28">
        <f>IF(C10&lt;&gt;"",((C10-C20)^2)/C20,"")</f>
      </c>
      <c r="D28">
        <f>IF(D10&lt;&gt;"",((D10-D20)^2)/D20,"")</f>
      </c>
      <c r="E28">
        <f>IF(E10&lt;&gt;"",((E10-E20)^2)/E20,"")</f>
      </c>
      <c r="F28">
        <f>IF(F10&lt;&gt;"",((F10-F20)^2)/F20,"")</f>
      </c>
    </row>
    <row r="31" ht="12.75">
      <c r="A31" s="1" t="s">
        <v>26</v>
      </c>
    </row>
    <row r="33" spans="1:5" ht="12.75">
      <c r="A33" t="s">
        <v>27</v>
      </c>
      <c r="B33">
        <v>7</v>
      </c>
      <c r="D33" t="s">
        <v>28</v>
      </c>
      <c r="E33">
        <v>7</v>
      </c>
    </row>
    <row r="34" spans="1:5" ht="12.75">
      <c r="A34" t="s">
        <v>29</v>
      </c>
      <c r="B34">
        <v>19</v>
      </c>
      <c r="D34" t="s">
        <v>30</v>
      </c>
      <c r="E34">
        <v>27</v>
      </c>
    </row>
    <row r="36" spans="1:5" ht="12.75">
      <c r="A36" t="s">
        <v>31</v>
      </c>
      <c r="B36">
        <f>B33/B34</f>
        <v>0.3684210526315789</v>
      </c>
      <c r="E36">
        <f>E33/E34</f>
        <v>0.25925925925925924</v>
      </c>
    </row>
    <row r="37" spans="1:5" ht="12.75">
      <c r="A37" t="s">
        <v>32</v>
      </c>
      <c r="B37">
        <f>1-B36</f>
        <v>0.631578947368421</v>
      </c>
      <c r="E37">
        <f>1-E36</f>
        <v>0.7407407407407407</v>
      </c>
    </row>
    <row r="38" spans="1:2" ht="12.75">
      <c r="A38" t="s">
        <v>33</v>
      </c>
      <c r="B38" s="24">
        <f>E36-B36</f>
        <v>-0.10916179337231968</v>
      </c>
    </row>
    <row r="39" spans="1:2" ht="12.75">
      <c r="A39" t="s">
        <v>34</v>
      </c>
      <c r="B39">
        <v>0.01</v>
      </c>
    </row>
    <row r="41" spans="1:5" ht="12.75">
      <c r="A41" t="s">
        <v>35</v>
      </c>
      <c r="B41">
        <f>B36*B34</f>
        <v>7</v>
      </c>
      <c r="D41" t="s">
        <v>35</v>
      </c>
      <c r="E41">
        <f>E36*E34</f>
        <v>7</v>
      </c>
    </row>
    <row r="42" spans="1:5" ht="12.75">
      <c r="A42" t="s">
        <v>36</v>
      </c>
      <c r="B42">
        <f>B34*B37</f>
        <v>12</v>
      </c>
      <c r="D42" t="s">
        <v>36</v>
      </c>
      <c r="E42">
        <f>E34*E37</f>
        <v>20</v>
      </c>
    </row>
    <row r="45" ht="12.75">
      <c r="B45" s="25"/>
    </row>
    <row r="47" spans="1:5" ht="12.75">
      <c r="A47" t="s">
        <v>37</v>
      </c>
      <c r="B47">
        <f>1/B34</f>
        <v>0.05263157894736842</v>
      </c>
      <c r="D47" t="s">
        <v>38</v>
      </c>
      <c r="E47">
        <f>1/E34</f>
        <v>0.037037037037037035</v>
      </c>
    </row>
    <row r="49" spans="1:2" ht="12.75">
      <c r="A49" t="s">
        <v>39</v>
      </c>
      <c r="B49">
        <f>(B33+E33)/(B34+E34)</f>
        <v>0.30434782608695654</v>
      </c>
    </row>
    <row r="50" spans="1:2" ht="12.75">
      <c r="A50" t="s">
        <v>40</v>
      </c>
      <c r="B50">
        <f>1-B49</f>
        <v>0.6956521739130435</v>
      </c>
    </row>
    <row r="51" spans="1:2" ht="12.75">
      <c r="A51" t="s">
        <v>41</v>
      </c>
      <c r="B51">
        <f>B50*B49</f>
        <v>0.21172022684310018</v>
      </c>
    </row>
    <row r="53" spans="1:2" ht="12.75">
      <c r="A53" t="s">
        <v>42</v>
      </c>
      <c r="B53">
        <f>B47+E47</f>
        <v>0.08966861598440545</v>
      </c>
    </row>
    <row r="55" spans="1:2" ht="12.75">
      <c r="A55" t="s">
        <v>43</v>
      </c>
      <c r="B55">
        <f>SQRT(B53*B51)</f>
        <v>0.13778483122943963</v>
      </c>
    </row>
    <row r="57" spans="1:2" ht="12.75">
      <c r="A57" t="s">
        <v>44</v>
      </c>
      <c r="B57">
        <f>B38/B55</f>
        <v>-0.7922627795692778</v>
      </c>
    </row>
    <row r="58" spans="1:2" ht="12.75">
      <c r="A58" t="s">
        <v>45</v>
      </c>
      <c r="B58">
        <f>1-(NORMSDIST(ABS(B57)))</f>
        <v>0.21410373475673028</v>
      </c>
    </row>
    <row r="59" spans="1:2" ht="12.75">
      <c r="A59" t="s">
        <v>46</v>
      </c>
      <c r="B59">
        <f>B58*2</f>
        <v>0.42820746951346056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showGridLines="0" workbookViewId="0" topLeftCell="A1">
      <selection activeCell="J21" sqref="J21"/>
    </sheetView>
  </sheetViews>
  <sheetFormatPr defaultColWidth="9.140625" defaultRowHeight="12.75"/>
  <cols>
    <col min="1" max="1" width="2.140625" style="10" customWidth="1"/>
    <col min="2" max="2" width="5.00390625" style="10" customWidth="1"/>
    <col min="3" max="3" width="2.140625" style="10" customWidth="1"/>
    <col min="4" max="6" width="10.7109375" style="10" customWidth="1"/>
    <col min="7" max="16384" width="9.140625" style="10" customWidth="1"/>
  </cols>
  <sheetData>
    <row r="2" ht="15">
      <c r="A2" s="11" t="s">
        <v>18</v>
      </c>
    </row>
    <row r="4" spans="4:5" ht="12.75">
      <c r="D4" s="12" t="s">
        <v>19</v>
      </c>
      <c r="E4" s="12"/>
    </row>
    <row r="5" spans="4:6" ht="13.5" thickBot="1">
      <c r="D5" s="13" t="s">
        <v>20</v>
      </c>
      <c r="E5" s="13" t="s">
        <v>21</v>
      </c>
      <c r="F5" s="13" t="s">
        <v>22</v>
      </c>
    </row>
    <row r="6" spans="1:6" ht="12.75">
      <c r="A6" s="10" t="s">
        <v>19</v>
      </c>
      <c r="B6" s="14" t="s">
        <v>5</v>
      </c>
      <c r="C6" s="14" t="s">
        <v>19</v>
      </c>
      <c r="D6" s="16">
        <v>7</v>
      </c>
      <c r="E6" s="20">
        <v>7</v>
      </c>
      <c r="F6" s="19">
        <v>14</v>
      </c>
    </row>
    <row r="7" spans="2:6" ht="13.5" thickBot="1">
      <c r="B7" s="14" t="s">
        <v>6</v>
      </c>
      <c r="C7" s="14" t="s">
        <v>19</v>
      </c>
      <c r="D7" s="18">
        <v>12</v>
      </c>
      <c r="E7" s="21">
        <v>20</v>
      </c>
      <c r="F7" s="19">
        <v>32</v>
      </c>
    </row>
    <row r="8" spans="2:6" ht="12.75">
      <c r="B8" s="14" t="s">
        <v>23</v>
      </c>
      <c r="C8" s="14" t="s">
        <v>19</v>
      </c>
      <c r="D8" s="17">
        <v>19</v>
      </c>
      <c r="E8" s="17">
        <v>27</v>
      </c>
      <c r="F8" s="15">
        <v>46</v>
      </c>
    </row>
    <row r="10" spans="4:5" ht="12.75">
      <c r="D10" s="23">
        <v>0.6276803118908381</v>
      </c>
      <c r="E10" s="10" t="s">
        <v>25</v>
      </c>
    </row>
    <row r="11" spans="4:5" ht="12.75">
      <c r="D11" s="10">
        <v>1</v>
      </c>
      <c r="E11" s="10" t="s">
        <v>24</v>
      </c>
    </row>
    <row r="12" spans="4:5" ht="12.75">
      <c r="D12" s="22">
        <v>0.4282074698844842</v>
      </c>
      <c r="E12" s="10" t="s">
        <v>7</v>
      </c>
    </row>
    <row r="16" ht="15">
      <c r="B16" s="11" t="s">
        <v>56</v>
      </c>
    </row>
    <row r="18" spans="3:5" ht="15.75">
      <c r="C18" s="26" t="s">
        <v>31</v>
      </c>
      <c r="D18" s="26" t="s">
        <v>47</v>
      </c>
      <c r="E18" s="26" t="s">
        <v>57</v>
      </c>
    </row>
    <row r="19" spans="3:6" ht="12.75">
      <c r="C19" s="28">
        <v>0.368421</v>
      </c>
      <c r="D19" s="28">
        <v>0.259259</v>
      </c>
      <c r="E19" s="29">
        <v>0.3043476521739131</v>
      </c>
      <c r="F19" s="10" t="s">
        <v>48</v>
      </c>
    </row>
    <row r="20" spans="3:6" ht="12.75">
      <c r="C20" s="32">
        <v>0.368421</v>
      </c>
      <c r="D20" s="33">
        <v>0.259259</v>
      </c>
      <c r="E20" s="27">
        <v>0.3043476521739131</v>
      </c>
      <c r="F20" s="10" t="s">
        <v>49</v>
      </c>
    </row>
    <row r="21" spans="3:6" ht="12.75">
      <c r="C21" s="30">
        <v>6.999999</v>
      </c>
      <c r="D21" s="30">
        <v>6.999993000000001</v>
      </c>
      <c r="E21" s="31">
        <v>13.999992</v>
      </c>
      <c r="F21" s="10" t="s">
        <v>50</v>
      </c>
    </row>
    <row r="22" spans="3:6" ht="12.75">
      <c r="C22" s="10">
        <v>19</v>
      </c>
      <c r="D22" s="10">
        <v>27</v>
      </c>
      <c r="E22">
        <v>46</v>
      </c>
      <c r="F22" s="10" t="s">
        <v>51</v>
      </c>
    </row>
    <row r="24" spans="4:5" ht="12.75">
      <c r="D24" s="28">
        <v>0.10916199999999998</v>
      </c>
      <c r="E24" s="10" t="s">
        <v>52</v>
      </c>
    </row>
    <row r="25" spans="4:5" ht="12.75">
      <c r="D25" s="28">
        <v>0</v>
      </c>
      <c r="E25" s="10" t="s">
        <v>53</v>
      </c>
    </row>
    <row r="26" spans="4:5" ht="12.75">
      <c r="D26" s="28">
        <v>0.13778480908543728</v>
      </c>
      <c r="E26" s="10" t="s">
        <v>54</v>
      </c>
    </row>
    <row r="27" spans="4:5" ht="12.75">
      <c r="D27" s="34">
        <v>0.7922644065378142</v>
      </c>
      <c r="E27" s="10" t="s">
        <v>55</v>
      </c>
    </row>
    <row r="28" spans="4:5" ht="12.75">
      <c r="D28" s="22">
        <v>0.42820652105156487</v>
      </c>
      <c r="E28" s="10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2009-05-11T17:54:20Z</dcterms:created>
  <dcterms:modified xsi:type="dcterms:W3CDTF">2009-05-11T17:59:51Z</dcterms:modified>
  <cp:category/>
  <cp:version/>
  <cp:contentType/>
  <cp:contentStatus/>
</cp:coreProperties>
</file>