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117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<sst xmlns="http://schemas.openxmlformats.org/spreadsheetml/2006/main" count="30" uniqueCount="30">
  <si>
    <t>Compare a sample mean and sample standard deviation to a test-mean with a confidence interval and p-value.</t>
  </si>
  <si>
    <r>
      <t xml:space="preserve">* </t>
    </r>
    <r>
      <rPr>
        <i/>
        <sz val="10"/>
        <rFont val="Arial"/>
        <family val="2"/>
      </rPr>
      <t>Required Fields</t>
    </r>
  </si>
  <si>
    <t>Input</t>
  </si>
  <si>
    <t>Results</t>
  </si>
  <si>
    <r>
      <t>Data</t>
    </r>
    <r>
      <rPr>
        <sz val="10"/>
        <color indexed="10"/>
        <rFont val="Arial"/>
        <family val="2"/>
      </rPr>
      <t>*</t>
    </r>
  </si>
  <si>
    <t>Sample Mean</t>
  </si>
  <si>
    <r>
      <t xml:space="preserve">Test Mean </t>
    </r>
    <r>
      <rPr>
        <sz val="10"/>
        <color indexed="10"/>
        <rFont val="Arial"/>
        <family val="2"/>
      </rPr>
      <t>*</t>
    </r>
  </si>
  <si>
    <t>Sample Standard Deviation</t>
  </si>
  <si>
    <t>Sample Size</t>
  </si>
  <si>
    <t>Confidence Level</t>
  </si>
  <si>
    <t>Difference</t>
  </si>
  <si>
    <t>Calculations</t>
  </si>
  <si>
    <t>p-values</t>
  </si>
  <si>
    <t>alpha</t>
  </si>
  <si>
    <t>Mean = Test Mean</t>
  </si>
  <si>
    <t>SEM</t>
  </si>
  <si>
    <t>Mean &lt;Test Mean</t>
  </si>
  <si>
    <t>Test Statistic</t>
  </si>
  <si>
    <t>Mean &gt;Test Mean</t>
  </si>
  <si>
    <t>1-Tailed p-values</t>
  </si>
  <si>
    <t>Low</t>
  </si>
  <si>
    <t>High</t>
  </si>
  <si>
    <t>Confidence Interval</t>
  </si>
  <si>
    <t>T-Critical 1-sided</t>
  </si>
  <si>
    <t>T-Critical 2-sided</t>
  </si>
  <si>
    <t>Margin of Error</t>
  </si>
  <si>
    <t>Copyright © 2004-2009 Measuring Usability LLC</t>
  </si>
  <si>
    <t>1-Sample t-test</t>
  </si>
  <si>
    <t>CI's Do not EDIT</t>
  </si>
  <si>
    <t xml:space="preserve"> Do not EDIT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</si>
</sst>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0_);_(* \(#,##0.00000\);_(* &quot;-&quot;??_);_(@_)"/>
    <numFmt numFmtId="166" formatCode="0.0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sz val="10"/>
      <color indexed="23"/>
      <name val="Arial"/>
      <family val="2"/>
    </font>
    <font>
      <u val="single"/>
      <sz val="10"/>
      <color indexed="12"/>
      <name val="Arial"/>
      <family val="2"/>
    </font>
    <font>
      <u val="single"/>
      <sz val="8"/>
      <color indexed="12"/>
      <name val="Arial"/>
      <family val="2"/>
    </font>
    <font>
      <i/>
      <sz val="8"/>
      <name val="Arial"/>
      <family val="2"/>
    </font>
    <font>
      <u val="single"/>
      <sz val="10"/>
      <color indexed="9"/>
      <name val="Arial"/>
      <family val="2"/>
    </font>
    <font>
      <b/>
      <sz val="11"/>
      <name val="Arial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19" fillId="33" borderId="0" xfId="0" applyFont="1" applyFill="1" applyAlignment="1">
      <alignment/>
    </xf>
    <xf numFmtId="0" fontId="0" fillId="33" borderId="0" xfId="0" applyFill="1" applyAlignment="1">
      <alignment/>
    </xf>
    <xf numFmtId="0" fontId="20" fillId="33" borderId="0" xfId="0" applyFont="1" applyFill="1" applyAlignment="1">
      <alignment/>
    </xf>
    <xf numFmtId="0" fontId="21" fillId="0" borderId="0" xfId="0" applyFont="1" applyAlignment="1">
      <alignment/>
    </xf>
    <xf numFmtId="0" fontId="21" fillId="34" borderId="0" xfId="0" applyFont="1" applyFill="1" applyAlignment="1">
      <alignment horizontal="centerContinuous"/>
    </xf>
    <xf numFmtId="0" fontId="22" fillId="33" borderId="0" xfId="0" applyFont="1" applyFill="1" applyAlignment="1">
      <alignment horizontal="center"/>
    </xf>
    <xf numFmtId="0" fontId="24" fillId="0" borderId="0" xfId="0" applyFont="1" applyAlignment="1">
      <alignment/>
    </xf>
    <xf numFmtId="0" fontId="0" fillId="33" borderId="0" xfId="0" applyFill="1" applyAlignment="1">
      <alignment horizontal="right"/>
    </xf>
    <xf numFmtId="0" fontId="25" fillId="33" borderId="0" xfId="0" applyFont="1" applyFill="1" applyAlignment="1">
      <alignment/>
    </xf>
    <xf numFmtId="0" fontId="0" fillId="33" borderId="0" xfId="0" applyFill="1" applyAlignment="1">
      <alignment horizontal="left"/>
    </xf>
    <xf numFmtId="0" fontId="26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27" fillId="34" borderId="0" xfId="0" applyFont="1" applyFill="1" applyAlignment="1">
      <alignment horizontal="centerContinuous"/>
    </xf>
    <xf numFmtId="0" fontId="24" fillId="33" borderId="0" xfId="0" applyFont="1" applyFill="1" applyAlignment="1">
      <alignment horizontal="right"/>
    </xf>
    <xf numFmtId="2" fontId="25" fillId="33" borderId="0" xfId="0" applyNumberFormat="1" applyFont="1" applyFill="1" applyAlignment="1">
      <alignment/>
    </xf>
    <xf numFmtId="164" fontId="0" fillId="33" borderId="0" xfId="42" applyNumberFormat="1" applyFont="1" applyFill="1" applyAlignment="1">
      <alignment/>
    </xf>
    <xf numFmtId="0" fontId="25" fillId="0" borderId="0" xfId="0" applyFont="1" applyAlignment="1">
      <alignment/>
    </xf>
    <xf numFmtId="0" fontId="24" fillId="33" borderId="0" xfId="0" applyFont="1" applyFill="1" applyAlignment="1">
      <alignment horizontal="center"/>
    </xf>
    <xf numFmtId="43" fontId="25" fillId="0" borderId="0" xfId="0" applyNumberFormat="1" applyFont="1" applyAlignment="1">
      <alignment/>
    </xf>
    <xf numFmtId="165" fontId="25" fillId="33" borderId="0" xfId="42" applyNumberFormat="1" applyFont="1" applyFill="1" applyAlignment="1">
      <alignment/>
    </xf>
    <xf numFmtId="166" fontId="24" fillId="33" borderId="0" xfId="0" applyNumberFormat="1" applyFont="1" applyFill="1" applyAlignment="1">
      <alignment horizontal="center"/>
    </xf>
    <xf numFmtId="0" fontId="29" fillId="34" borderId="0" xfId="53" applyFont="1" applyFill="1" applyAlignment="1" applyProtection="1">
      <alignment/>
      <protection/>
    </xf>
    <xf numFmtId="0" fontId="30" fillId="34" borderId="0" xfId="0" applyFont="1" applyFill="1" applyAlignment="1">
      <alignment/>
    </xf>
    <xf numFmtId="0" fontId="22" fillId="0" borderId="0" xfId="0" applyFont="1" applyAlignment="1">
      <alignment/>
    </xf>
    <xf numFmtId="0" fontId="31" fillId="34" borderId="0" xfId="53" applyFont="1" applyFill="1" applyAlignment="1" applyProtection="1">
      <alignment/>
      <protection/>
    </xf>
    <xf numFmtId="0" fontId="0" fillId="34" borderId="0" xfId="0" applyFill="1" applyAlignment="1">
      <alignment/>
    </xf>
    <xf numFmtId="0" fontId="32" fillId="33" borderId="0" xfId="0" applyFont="1" applyFill="1" applyAlignment="1">
      <alignment/>
    </xf>
    <xf numFmtId="9" fontId="0" fillId="33" borderId="0" xfId="59" applyFont="1" applyFill="1" applyAlignment="1">
      <alignment/>
    </xf>
    <xf numFmtId="0" fontId="0" fillId="33" borderId="10" xfId="0" applyFill="1" applyBorder="1" applyAlignment="1">
      <alignment/>
    </xf>
    <xf numFmtId="4" fontId="22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Sauro\My%20Documents\stats_work\StatsPowerPack_adminEdit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Correlation &amp; Regression"/>
      <sheetName val="Chi-Square Goodness of Fit"/>
      <sheetName val="Chi-Square Independence"/>
      <sheetName val="1Proportion"/>
      <sheetName val="2 Proportion"/>
      <sheetName val="CI Proportion"/>
      <sheetName val="CI Continuous Summary"/>
      <sheetName val="CI Continuous Data"/>
      <sheetName val="CI Pop. SD Known"/>
      <sheetName val="Sample Size for Margin"/>
      <sheetName val="Sample Size Margin Proportion"/>
      <sheetName val="Sample Size Power 1-Proportion"/>
      <sheetName val="1 sample t Summary"/>
      <sheetName val="1 sample t Data"/>
      <sheetName val="1 Sampe Z Summary"/>
      <sheetName val="Paired t Data"/>
      <sheetName val="2 Sample t Data"/>
      <sheetName val="2-Sample t Summary"/>
      <sheetName val="2-Sample Z"/>
      <sheetName val="Z-score Mean"/>
      <sheetName val="Z-Score Point"/>
      <sheetName val="Z-Score from Percent"/>
      <sheetName val="Percent from Z-Score"/>
      <sheetName val="Compare Variances"/>
      <sheetName val="Sample Sd to Pop Sd"/>
      <sheetName val="ANOVA Data"/>
      <sheetName val="ANOVA Summary"/>
      <sheetName val="percent to t-score"/>
      <sheetName val="2 Variances"/>
      <sheetName val="Random Variable"/>
      <sheetName val="percent to z-score"/>
    </sheetNames>
    <sheetDataSet>
      <sheetData sheetId="14">
        <row r="9">
          <cell r="I9">
            <v>2.9552941176470595</v>
          </cell>
        </row>
        <row r="24">
          <cell r="E24">
            <v>0.2876964815581378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sablestats.com/" TargetMode="Externa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1"/>
  <sheetViews>
    <sheetView tabSelected="1" zoomScalePageLayoutView="0" workbookViewId="0" topLeftCell="A1">
      <selection activeCell="D4" sqref="D4"/>
    </sheetView>
  </sheetViews>
  <sheetFormatPr defaultColWidth="9.140625" defaultRowHeight="15"/>
  <cols>
    <col min="4" max="4" width="34.7109375" style="0" bestFit="1" customWidth="1"/>
    <col min="5" max="5" width="23.140625" style="0" customWidth="1"/>
    <col min="6" max="6" width="5.57421875" style="0" customWidth="1"/>
    <col min="7" max="7" width="4.57421875" style="0" customWidth="1"/>
    <col min="8" max="8" width="26.140625" style="0" customWidth="1"/>
    <col min="9" max="9" width="10.421875" style="0" customWidth="1"/>
    <col min="14" max="14" width="9.140625" style="0" hidden="1" customWidth="1"/>
    <col min="15" max="15" width="10.7109375" style="0" hidden="1" customWidth="1"/>
    <col min="16" max="17" width="9.140625" style="0" hidden="1" customWidth="1"/>
  </cols>
  <sheetData>
    <row r="1" spans="1:23" ht="5.25" customHeight="1">
      <c r="A1" s="25"/>
      <c r="B1" s="25"/>
      <c r="C1" s="25"/>
      <c r="D1" s="25"/>
      <c r="E1" s="25"/>
      <c r="F1" s="25"/>
      <c r="G1" s="25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5"/>
      <c r="W1" s="26"/>
    </row>
    <row r="2" spans="1:23" ht="15">
      <c r="A2" s="27" t="s">
        <v>27</v>
      </c>
      <c r="B2" s="27"/>
      <c r="C2" s="27"/>
      <c r="D2" s="27"/>
      <c r="E2" s="2"/>
      <c r="F2" s="27"/>
      <c r="G2" s="27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5">
      <c r="A3" s="1" t="s">
        <v>0</v>
      </c>
      <c r="B3" s="1"/>
      <c r="C3" s="1"/>
      <c r="D3" s="1"/>
      <c r="E3" s="2"/>
      <c r="F3" s="1"/>
      <c r="G3" s="1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14" ht="15">
      <c r="A4" s="3" t="s">
        <v>1</v>
      </c>
      <c r="B4" s="3"/>
      <c r="C4" s="3"/>
      <c r="D4" s="3"/>
      <c r="E4" s="2"/>
      <c r="F4" s="3"/>
      <c r="G4" s="3"/>
      <c r="H4" s="2"/>
      <c r="I4" s="2"/>
      <c r="J4" s="2"/>
      <c r="K4" s="2"/>
      <c r="L4" s="2"/>
      <c r="M4" s="2"/>
      <c r="N4" s="2"/>
    </row>
    <row r="6" ht="15">
      <c r="E6" s="4"/>
    </row>
    <row r="7" spans="1:17" ht="15">
      <c r="A7" s="5" t="s">
        <v>2</v>
      </c>
      <c r="B7" s="5"/>
      <c r="C7" s="5"/>
      <c r="D7" s="5"/>
      <c r="E7" s="5"/>
      <c r="H7" s="5" t="s">
        <v>3</v>
      </c>
      <c r="I7" s="5"/>
      <c r="J7" s="5"/>
      <c r="N7" s="2" t="s">
        <v>28</v>
      </c>
      <c r="O7" s="2"/>
      <c r="P7" s="2"/>
      <c r="Q7" s="2"/>
    </row>
    <row r="8" spans="1:17" ht="15">
      <c r="A8" s="2"/>
      <c r="B8" s="6" t="s">
        <v>4</v>
      </c>
      <c r="C8" s="2"/>
      <c r="D8" s="2"/>
      <c r="E8" s="2"/>
      <c r="G8" s="7"/>
      <c r="H8" s="8" t="s">
        <v>5</v>
      </c>
      <c r="I8" s="9">
        <f>AVERAGE(B9:B497)</f>
        <v>2.9552941176470595</v>
      </c>
      <c r="J8" s="2"/>
      <c r="K8" s="7"/>
      <c r="L8" s="7"/>
      <c r="M8" s="7"/>
      <c r="N8" s="2">
        <v>1</v>
      </c>
      <c r="O8" s="28">
        <v>0.8</v>
      </c>
      <c r="P8" s="2">
        <v>4</v>
      </c>
      <c r="Q8">
        <v>2</v>
      </c>
    </row>
    <row r="9" spans="2:16" ht="15">
      <c r="B9">
        <v>2.98</v>
      </c>
      <c r="D9" s="2" t="s">
        <v>6</v>
      </c>
      <c r="E9" s="10">
        <v>3.5</v>
      </c>
      <c r="G9" s="7"/>
      <c r="H9" s="8" t="s">
        <v>7</v>
      </c>
      <c r="I9" s="9">
        <f>STDEV(B9:B498)</f>
        <v>0.5595547074131636</v>
      </c>
      <c r="J9" s="2"/>
      <c r="K9" s="7"/>
      <c r="L9" s="7"/>
      <c r="M9" s="7"/>
      <c r="N9" s="2">
        <v>2</v>
      </c>
      <c r="O9" s="28">
        <v>0.85</v>
      </c>
      <c r="P9" s="2"/>
    </row>
    <row r="10" spans="2:17" ht="14.25" customHeight="1">
      <c r="B10">
        <v>2.4</v>
      </c>
      <c r="D10" s="2"/>
      <c r="E10" s="2"/>
      <c r="G10" s="7"/>
      <c r="H10" s="8" t="s">
        <v>8</v>
      </c>
      <c r="I10" s="9">
        <f>COUNT(B9:B499)</f>
        <v>17</v>
      </c>
      <c r="J10" s="2"/>
      <c r="K10" s="7"/>
      <c r="L10" s="7"/>
      <c r="M10" s="7"/>
      <c r="N10" s="2">
        <v>3</v>
      </c>
      <c r="O10" s="28">
        <v>0.9</v>
      </c>
      <c r="P10" s="29">
        <f>VLOOKUP(P8,N8:O12,2)</f>
        <v>0.95</v>
      </c>
      <c r="Q10" s="2"/>
    </row>
    <row r="11" spans="2:17" ht="15">
      <c r="B11">
        <v>2.7</v>
      </c>
      <c r="D11" s="2" t="s">
        <v>9</v>
      </c>
      <c r="E11" s="2"/>
      <c r="G11" s="7"/>
      <c r="H11" s="8" t="s">
        <v>10</v>
      </c>
      <c r="I11" s="11">
        <f>I8-E9</f>
        <v>-0.5447058823529405</v>
      </c>
      <c r="J11" s="12"/>
      <c r="K11" s="7"/>
      <c r="L11" s="7"/>
      <c r="M11" s="7"/>
      <c r="N11" s="2">
        <v>4</v>
      </c>
      <c r="O11" s="28">
        <v>0.95</v>
      </c>
      <c r="P11" s="2"/>
      <c r="Q11" s="2"/>
    </row>
    <row r="12" spans="2:17" ht="15">
      <c r="B12">
        <v>2.25</v>
      </c>
      <c r="D12" s="2"/>
      <c r="E12" s="2"/>
      <c r="H12" s="2"/>
      <c r="I12" s="2"/>
      <c r="J12" s="12"/>
      <c r="N12" s="2">
        <v>5</v>
      </c>
      <c r="O12" s="28">
        <v>0.99</v>
      </c>
      <c r="P12" s="2"/>
      <c r="Q12" s="2"/>
    </row>
    <row r="13" spans="2:17" ht="15">
      <c r="B13">
        <v>3.23</v>
      </c>
      <c r="D13" s="13" t="s">
        <v>11</v>
      </c>
      <c r="E13" s="13"/>
      <c r="I13" s="12" t="s">
        <v>12</v>
      </c>
      <c r="J13" s="12"/>
      <c r="N13" s="2"/>
      <c r="O13" s="28"/>
      <c r="P13" s="2"/>
      <c r="Q13" s="2"/>
    </row>
    <row r="14" spans="2:10" ht="15">
      <c r="B14">
        <v>3.17</v>
      </c>
      <c r="D14" s="9" t="s">
        <v>13</v>
      </c>
      <c r="E14" s="9">
        <f>1-P10</f>
        <v>0.050000000000000044</v>
      </c>
      <c r="H14" s="14" t="s">
        <v>14</v>
      </c>
      <c r="I14" s="2">
        <f>TDIST(ABS(E16),I10-1,2)</f>
        <v>0.0010027464378890936</v>
      </c>
      <c r="J14" s="2"/>
    </row>
    <row r="15" spans="2:10" ht="15">
      <c r="B15">
        <v>2.93</v>
      </c>
      <c r="D15" s="9" t="s">
        <v>15</v>
      </c>
      <c r="E15" s="9">
        <f>I9/SQRT(I10)</f>
        <v>0.13571195070447406</v>
      </c>
      <c r="H15" s="14" t="s">
        <v>16</v>
      </c>
      <c r="I15" s="2">
        <f>IF(I8&gt;E9,E19,D19)</f>
        <v>0.9994986267810555</v>
      </c>
      <c r="J15" s="12"/>
    </row>
    <row r="16" spans="2:14" ht="15">
      <c r="B16">
        <v>3.18</v>
      </c>
      <c r="D16" s="9" t="s">
        <v>17</v>
      </c>
      <c r="E16" s="15">
        <f>I11/E15</f>
        <v>-4.013691347927717</v>
      </c>
      <c r="H16" s="14" t="s">
        <v>18</v>
      </c>
      <c r="I16" s="2">
        <f>1-I15</f>
        <v>0.0005013732189445008</v>
      </c>
      <c r="J16" s="16"/>
      <c r="N16" t="s">
        <v>29</v>
      </c>
    </row>
    <row r="17" spans="2:10" ht="15">
      <c r="B17">
        <v>2.8</v>
      </c>
      <c r="D17" s="9"/>
      <c r="E17" s="9"/>
      <c r="H17" s="2"/>
      <c r="I17" s="2"/>
      <c r="J17" s="2"/>
    </row>
    <row r="18" spans="2:10" ht="15">
      <c r="B18">
        <v>2.38</v>
      </c>
      <c r="D18" s="9" t="s">
        <v>19</v>
      </c>
      <c r="E18" s="17"/>
      <c r="H18" s="1"/>
      <c r="I18" s="18" t="s">
        <v>20</v>
      </c>
      <c r="J18" s="18" t="s">
        <v>21</v>
      </c>
    </row>
    <row r="19" spans="2:10" ht="15">
      <c r="B19">
        <v>3.75</v>
      </c>
      <c r="D19" s="19">
        <f>1-E19</f>
        <v>0.9994986267810555</v>
      </c>
      <c r="E19" s="20">
        <f>TDIST(ABS(E16),I10-1,1)</f>
        <v>0.0005013732189445468</v>
      </c>
      <c r="H19" s="14" t="s">
        <v>22</v>
      </c>
      <c r="I19" s="21">
        <f>I8-E23</f>
        <v>2.6675976360889218</v>
      </c>
      <c r="J19" s="21">
        <f>I8+E23</f>
        <v>3.2429905992051973</v>
      </c>
    </row>
    <row r="20" spans="2:10" ht="15">
      <c r="B20">
        <v>3.2</v>
      </c>
      <c r="D20" s="9"/>
      <c r="E20" s="9"/>
      <c r="H20" s="2"/>
      <c r="I20" s="2"/>
      <c r="J20" s="2"/>
    </row>
    <row r="21" spans="2:5" ht="15">
      <c r="B21">
        <v>3.27</v>
      </c>
      <c r="D21" s="9" t="s">
        <v>23</v>
      </c>
      <c r="E21" s="9">
        <f>TINV(E14*2,I10-1)</f>
        <v>1.7458836689428865</v>
      </c>
    </row>
    <row r="22" spans="2:5" ht="15">
      <c r="B22">
        <v>2.52</v>
      </c>
      <c r="D22" s="9" t="s">
        <v>24</v>
      </c>
      <c r="E22" s="9">
        <f>TINV(E14,I10-1)</f>
        <v>2.119905285162578</v>
      </c>
    </row>
    <row r="23" spans="2:5" ht="15">
      <c r="B23">
        <v>2.58</v>
      </c>
      <c r="D23" s="9" t="s">
        <v>25</v>
      </c>
      <c r="E23" s="9">
        <f>E15*E22</f>
        <v>0.2876964815581378</v>
      </c>
    </row>
    <row r="24" spans="2:5" ht="15">
      <c r="B24">
        <v>4.45</v>
      </c>
      <c r="D24" s="22" t="s">
        <v>26</v>
      </c>
      <c r="E24" s="23"/>
    </row>
    <row r="25" ht="15">
      <c r="B25">
        <v>2.45</v>
      </c>
    </row>
    <row r="26" ht="15">
      <c r="B26" s="24"/>
    </row>
    <row r="27" ht="15">
      <c r="B27" s="24"/>
    </row>
    <row r="28" ht="15">
      <c r="B28" s="24"/>
    </row>
    <row r="29" ht="15">
      <c r="B29" s="24"/>
    </row>
    <row r="30" ht="15">
      <c r="B30" s="24"/>
    </row>
    <row r="31" ht="15">
      <c r="B31" s="24"/>
    </row>
    <row r="32" ht="15">
      <c r="B32" s="24"/>
    </row>
    <row r="33" ht="15">
      <c r="B33" s="24"/>
    </row>
    <row r="34" ht="15">
      <c r="B34" s="24"/>
    </row>
    <row r="35" ht="15">
      <c r="B35" s="24"/>
    </row>
    <row r="36" spans="2:13" ht="15">
      <c r="B36" s="24"/>
      <c r="M36" s="30"/>
    </row>
    <row r="37" ht="15">
      <c r="B37" s="24"/>
    </row>
    <row r="38" ht="15">
      <c r="B38" s="24"/>
    </row>
    <row r="39" ht="15">
      <c r="B39" s="24"/>
    </row>
    <row r="40" ht="15">
      <c r="B40" s="24"/>
    </row>
    <row r="41" ht="15">
      <c r="B41" s="24"/>
    </row>
  </sheetData>
  <sheetProtection/>
  <hyperlinks>
    <hyperlink ref="D24" r:id="rId1" display="Copyright © 2008 Measuring Usability LLC"/>
  </hyperlink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Oracle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Sauro</dc:creator>
  <cp:keywords/>
  <dc:description/>
  <cp:lastModifiedBy>Jeff Sauro</cp:lastModifiedBy>
  <dcterms:created xsi:type="dcterms:W3CDTF">2011-01-03T18:12:17Z</dcterms:created>
  <dcterms:modified xsi:type="dcterms:W3CDTF">2011-01-03T18:13:26Z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