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<sst xmlns="http://schemas.openxmlformats.org/spreadsheetml/2006/main" count="38" uniqueCount="32">
  <si>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Contents</t>
  </si>
  <si>
    <t>Test of 2 Proportions</t>
  </si>
  <si>
    <t>Enter the number of "successes" out of the total number tested for each sample. Test uses the Normal Approximation to the Binomial.</t>
  </si>
  <si>
    <t>Use only if you have a large sample size and at least 5 success and 5 failures in each group</t>
  </si>
  <si>
    <r>
      <t xml:space="preserve">* </t>
    </r>
    <r>
      <rPr>
        <i/>
        <sz val="10"/>
        <rFont val="Arial"/>
        <family val="2"/>
      </rPr>
      <t>Required Fields</t>
    </r>
  </si>
  <si>
    <t>Sample 1</t>
  </si>
  <si>
    <t>Sample 2</t>
  </si>
  <si>
    <t>Results</t>
  </si>
  <si>
    <t>Success</t>
  </si>
  <si>
    <t>Total</t>
  </si>
  <si>
    <t>Difference</t>
  </si>
  <si>
    <t>p-values</t>
  </si>
  <si>
    <t>Descriptive Stats</t>
  </si>
  <si>
    <t>p1 = p2</t>
  </si>
  <si>
    <t>Proportion</t>
  </si>
  <si>
    <t>p1 &gt; p2</t>
  </si>
  <si>
    <t>1-Proportion</t>
  </si>
  <si>
    <t>p1 &lt; p2</t>
  </si>
  <si>
    <t>Calculations</t>
  </si>
  <si>
    <t>n1p1</t>
  </si>
  <si>
    <t>Minimum Cell NPQ</t>
  </si>
  <si>
    <t>n1q1</t>
  </si>
  <si>
    <t>1/n1</t>
  </si>
  <si>
    <t>1/n2</t>
  </si>
  <si>
    <t>P</t>
  </si>
  <si>
    <t>Q</t>
  </si>
  <si>
    <t>PQ</t>
  </si>
  <si>
    <t>1/n1 + 1/n2</t>
  </si>
  <si>
    <t>Denominator</t>
  </si>
  <si>
    <t>Z (Pooled Estimate)</t>
  </si>
  <si>
    <t>Critical Value</t>
  </si>
  <si>
    <t>Copyright © 2004-2009 Measuring Usability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</si>
</sst>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.00000_);_(* \(#,##0.00000\);_(* &quot;-&quot;???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9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19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0" fillId="35" borderId="0" xfId="0" applyFont="1" applyFill="1" applyAlignment="1">
      <alignment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4" borderId="0" xfId="0" applyFont="1" applyFill="1" applyAlignment="1">
      <alignment horizontal="centerContinuous"/>
    </xf>
    <xf numFmtId="0" fontId="0" fillId="35" borderId="0" xfId="0" applyFill="1" applyAlignment="1">
      <alignment horizontal="center"/>
    </xf>
    <xf numFmtId="164" fontId="0" fillId="35" borderId="0" xfId="42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35" borderId="0" xfId="0" applyFont="1" applyFill="1" applyAlignment="1">
      <alignment horizontal="centerContinuous"/>
    </xf>
    <xf numFmtId="0" fontId="0" fillId="35" borderId="0" xfId="0" applyFill="1" applyAlignment="1">
      <alignment horizontal="right"/>
    </xf>
    <xf numFmtId="164" fontId="0" fillId="35" borderId="0" xfId="42" applyNumberFormat="1" applyFont="1" applyFill="1" applyAlignment="1">
      <alignment horizontal="left"/>
    </xf>
    <xf numFmtId="0" fontId="25" fillId="35" borderId="0" xfId="0" applyFont="1" applyFill="1" applyAlignment="1">
      <alignment horizontal="right"/>
    </xf>
    <xf numFmtId="0" fontId="24" fillId="36" borderId="0" xfId="0" applyFont="1" applyFill="1" applyAlignment="1">
      <alignment/>
    </xf>
    <xf numFmtId="0" fontId="0" fillId="36" borderId="0" xfId="0" applyFill="1" applyAlignment="1">
      <alignment/>
    </xf>
    <xf numFmtId="0" fontId="26" fillId="35" borderId="0" xfId="0" applyFont="1" applyFill="1" applyAlignment="1">
      <alignment/>
    </xf>
    <xf numFmtId="0" fontId="27" fillId="34" borderId="0" xfId="52" applyFont="1" applyFill="1" applyAlignment="1" applyProtection="1">
      <alignment/>
      <protection/>
    </xf>
    <xf numFmtId="0" fontId="23" fillId="34" borderId="0" xfId="0" applyFont="1" applyFill="1" applyAlignment="1">
      <alignment/>
    </xf>
    <xf numFmtId="165" fontId="26" fillId="35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1">
      <selection activeCell="R17" sqref="R17"/>
    </sheetView>
  </sheetViews>
  <sheetFormatPr defaultColWidth="9.140625" defaultRowHeight="15"/>
  <cols>
    <col min="3" max="3" width="12.421875" style="0" customWidth="1"/>
    <col min="9" max="9" width="9.7109375" style="0" bestFit="1" customWidth="1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7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</row>
    <row r="6" spans="1:15" ht="15">
      <c r="A6" s="8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6"/>
      <c r="B9" s="10" t="s">
        <v>5</v>
      </c>
      <c r="C9" s="10"/>
      <c r="D9" s="6"/>
      <c r="E9" s="10" t="s">
        <v>6</v>
      </c>
      <c r="F9" s="10"/>
      <c r="G9" s="6"/>
      <c r="H9" s="10" t="s">
        <v>7</v>
      </c>
      <c r="I9" s="10"/>
      <c r="J9" s="10"/>
      <c r="K9" s="6"/>
      <c r="L9" s="6"/>
      <c r="M9" s="6"/>
      <c r="N9" s="6"/>
      <c r="O9" s="6"/>
    </row>
    <row r="10" spans="1:15" ht="15">
      <c r="A10" s="6"/>
      <c r="B10" s="11" t="s">
        <v>8</v>
      </c>
      <c r="C10" s="11" t="s">
        <v>9</v>
      </c>
      <c r="D10" s="11"/>
      <c r="E10" s="11" t="s">
        <v>8</v>
      </c>
      <c r="F10" s="11" t="s">
        <v>9</v>
      </c>
      <c r="G10" s="6"/>
      <c r="H10" s="6" t="s">
        <v>10</v>
      </c>
      <c r="I10" s="12">
        <f>F14-C14</f>
        <v>-0.011504692703602784</v>
      </c>
      <c r="J10" s="6"/>
      <c r="K10" s="6"/>
      <c r="L10" s="6"/>
      <c r="M10" s="6"/>
      <c r="N10" s="6"/>
      <c r="O10" s="6"/>
    </row>
    <row r="11" spans="1:15" ht="15">
      <c r="A11" s="6"/>
      <c r="B11" s="13">
        <v>118</v>
      </c>
      <c r="C11" s="14">
        <v>3303</v>
      </c>
      <c r="D11" s="6"/>
      <c r="E11" s="13">
        <v>80</v>
      </c>
      <c r="F11" s="14">
        <v>3303</v>
      </c>
      <c r="G11" s="6"/>
      <c r="H11" s="6"/>
      <c r="J11" s="6"/>
      <c r="K11" s="6"/>
      <c r="L11" s="6"/>
      <c r="M11" s="6"/>
      <c r="N11" s="6"/>
      <c r="O11" s="6"/>
    </row>
    <row r="12" spans="1:15" ht="15">
      <c r="A12" s="6"/>
      <c r="B12" s="6"/>
      <c r="C12" s="6"/>
      <c r="D12" s="6"/>
      <c r="E12" s="6"/>
      <c r="F12" s="6"/>
      <c r="G12" s="6"/>
      <c r="I12" s="15" t="s">
        <v>11</v>
      </c>
      <c r="J12" s="6"/>
      <c r="K12" s="6"/>
      <c r="L12" s="6"/>
      <c r="M12" s="6"/>
      <c r="N12" s="6"/>
      <c r="O12" s="6"/>
    </row>
    <row r="13" spans="1:15" ht="15">
      <c r="A13" s="6"/>
      <c r="B13" s="4" t="s">
        <v>12</v>
      </c>
      <c r="C13" s="4"/>
      <c r="D13" s="4"/>
      <c r="E13" s="4"/>
      <c r="F13" s="4"/>
      <c r="G13" s="6"/>
      <c r="H13" s="16" t="s">
        <v>13</v>
      </c>
      <c r="I13" s="17">
        <f>I14*2</f>
        <v>0.006107622058802775</v>
      </c>
      <c r="J13" s="6"/>
      <c r="K13" s="6"/>
      <c r="L13" s="6"/>
      <c r="M13" s="6"/>
      <c r="N13" s="6"/>
      <c r="O13" s="6"/>
    </row>
    <row r="14" spans="1:15" ht="15">
      <c r="A14" s="6"/>
      <c r="B14" s="6" t="s">
        <v>14</v>
      </c>
      <c r="C14" s="6">
        <f>B11/C11</f>
        <v>0.03572509839539812</v>
      </c>
      <c r="D14" s="6"/>
      <c r="E14" s="6" t="s">
        <v>14</v>
      </c>
      <c r="F14" s="6">
        <f>E11/F11</f>
        <v>0.024220405691795337</v>
      </c>
      <c r="G14" s="6"/>
      <c r="H14" s="16" t="s">
        <v>15</v>
      </c>
      <c r="I14" s="17">
        <f>1-(NORMSDIST(ABS(C40)))</f>
        <v>0.0030538110294013876</v>
      </c>
      <c r="J14" s="6"/>
      <c r="K14" s="6"/>
      <c r="L14" s="6"/>
      <c r="M14" s="6"/>
      <c r="N14" s="6"/>
      <c r="O14" s="6"/>
    </row>
    <row r="15" spans="1:15" ht="15">
      <c r="A15" s="6"/>
      <c r="B15" s="6" t="s">
        <v>16</v>
      </c>
      <c r="C15" s="6">
        <f>1-C14</f>
        <v>0.9642749016046018</v>
      </c>
      <c r="D15" s="6"/>
      <c r="E15" s="6" t="s">
        <v>16</v>
      </c>
      <c r="F15" s="6">
        <f>1-F14</f>
        <v>0.9757795943082047</v>
      </c>
      <c r="G15" s="6"/>
      <c r="H15" s="16" t="s">
        <v>17</v>
      </c>
      <c r="I15" s="17">
        <f>NORMSDIST(ABS(C40))</f>
        <v>0.9969461889705986</v>
      </c>
      <c r="J15" s="6"/>
      <c r="K15" s="6"/>
      <c r="L15" s="6"/>
      <c r="M15" s="6"/>
      <c r="N15" s="6"/>
      <c r="O15" s="6"/>
    </row>
    <row r="16" spans="1:1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18">
        <f>IF(I27&gt;5,"","The sample sizes are small for this test, interpret with caution.")</f>
      </c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19" t="s">
        <v>18</v>
      </c>
      <c r="C26" s="20"/>
      <c r="D26" s="20"/>
      <c r="E26" s="20"/>
      <c r="F26" s="20"/>
      <c r="G26" s="20"/>
      <c r="H26" s="20"/>
      <c r="I26" s="20"/>
      <c r="J26" s="20"/>
      <c r="K26" s="6"/>
      <c r="L26" s="6"/>
      <c r="M26" s="6"/>
      <c r="N26" s="6"/>
      <c r="O26" s="6"/>
    </row>
    <row r="27" spans="1:15" ht="15">
      <c r="A27" s="6"/>
      <c r="B27" s="21" t="s">
        <v>19</v>
      </c>
      <c r="C27" s="21">
        <f>C14*C11</f>
        <v>117.99999999999999</v>
      </c>
      <c r="D27" s="21"/>
      <c r="E27" s="21" t="s">
        <v>19</v>
      </c>
      <c r="F27" s="21">
        <f>F14*F11</f>
        <v>80</v>
      </c>
      <c r="G27" s="21"/>
      <c r="H27" s="6" t="s">
        <v>20</v>
      </c>
      <c r="I27" s="6">
        <f>MIN(C27:C28,F27:F28)</f>
        <v>80</v>
      </c>
      <c r="J27" s="6"/>
      <c r="K27" s="6"/>
      <c r="L27" s="6"/>
      <c r="M27" s="6"/>
      <c r="N27" s="6"/>
      <c r="O27" s="6"/>
    </row>
    <row r="28" spans="1:15" ht="15">
      <c r="A28" s="6"/>
      <c r="B28" s="21" t="s">
        <v>21</v>
      </c>
      <c r="C28" s="21">
        <f>C11*C15</f>
        <v>3185</v>
      </c>
      <c r="D28" s="21"/>
      <c r="E28" s="21" t="s">
        <v>21</v>
      </c>
      <c r="F28" s="21">
        <f>F11*F15</f>
        <v>3223</v>
      </c>
      <c r="G28" s="21"/>
      <c r="H28" s="6"/>
      <c r="J28" s="6"/>
      <c r="K28" s="6"/>
      <c r="L28" s="6"/>
      <c r="M28" s="6"/>
      <c r="N28" s="6"/>
      <c r="O28" s="6"/>
    </row>
    <row r="29" spans="1:15" ht="15">
      <c r="A29" s="6"/>
      <c r="B29" s="21" t="s">
        <v>22</v>
      </c>
      <c r="C29" s="21">
        <f>1/C11</f>
        <v>0.0003027550711474417</v>
      </c>
      <c r="D29" s="21"/>
      <c r="E29" s="21" t="s">
        <v>23</v>
      </c>
      <c r="F29" s="21">
        <f>1/F11</f>
        <v>0.0003027550711474417</v>
      </c>
      <c r="G29" s="21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21"/>
      <c r="C30" s="21"/>
      <c r="D30" s="21"/>
      <c r="E30" s="21"/>
      <c r="F30" s="21"/>
      <c r="G30" s="21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21"/>
      <c r="C31" s="21"/>
      <c r="D31" s="21"/>
      <c r="E31" s="21"/>
      <c r="F31" s="21"/>
      <c r="G31" s="21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21"/>
      <c r="C32" s="21"/>
      <c r="D32" s="21"/>
      <c r="E32" s="21"/>
      <c r="F32" s="21"/>
      <c r="G32" s="21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21" t="s">
        <v>24</v>
      </c>
      <c r="C33" s="21">
        <f>(B11+E11)/(C11+F11)</f>
        <v>0.02997275204359673</v>
      </c>
      <c r="D33" s="21"/>
      <c r="E33" s="21"/>
      <c r="F33" s="21"/>
      <c r="G33" s="21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21" t="s">
        <v>25</v>
      </c>
      <c r="C34" s="21">
        <f>1-C33</f>
        <v>0.9700272479564033</v>
      </c>
      <c r="D34" s="21"/>
      <c r="E34" s="21"/>
      <c r="F34" s="21"/>
      <c r="G34" s="21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21" t="s">
        <v>26</v>
      </c>
      <c r="C35" s="21">
        <f>C34*C33</f>
        <v>0.029074386178529796</v>
      </c>
      <c r="D35" s="21"/>
      <c r="E35" s="21"/>
      <c r="F35" s="21"/>
      <c r="G35" s="21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21"/>
      <c r="C36" s="21"/>
      <c r="D36" s="21"/>
      <c r="E36" s="21"/>
      <c r="F36" s="21"/>
      <c r="G36" s="21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21" t="s">
        <v>27</v>
      </c>
      <c r="C37" s="21">
        <f>C29+F29</f>
        <v>0.0006055101422948834</v>
      </c>
      <c r="D37" s="21"/>
      <c r="E37" s="21"/>
      <c r="F37" s="21"/>
      <c r="G37" s="21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21"/>
      <c r="C38" s="21"/>
      <c r="D38" s="21"/>
      <c r="E38" s="21"/>
      <c r="F38" s="21"/>
      <c r="G38" s="21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21" t="s">
        <v>28</v>
      </c>
      <c r="C39" s="21">
        <f>SQRT(C37*C35)</f>
        <v>0.004195811686920419</v>
      </c>
      <c r="D39" s="21"/>
      <c r="E39" s="21"/>
      <c r="F39" s="21"/>
      <c r="G39" s="21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21" t="s">
        <v>29</v>
      </c>
      <c r="C40" s="24">
        <f>I10/C39</f>
        <v>-2.7419468656008323</v>
      </c>
      <c r="D40" s="21"/>
      <c r="E40" s="21"/>
      <c r="F40" s="21"/>
      <c r="G40" s="21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21" t="s">
        <v>30</v>
      </c>
      <c r="C41" s="21">
        <f>NORMSINV(0.01)</f>
        <v>-2.3263478740408488</v>
      </c>
      <c r="D41" s="21"/>
      <c r="E41" s="21"/>
      <c r="F41" s="21"/>
      <c r="G41" s="21"/>
      <c r="H41" s="6"/>
      <c r="I41" s="6"/>
      <c r="J41" s="6"/>
      <c r="K41" s="6"/>
      <c r="L41" s="6"/>
      <c r="M41" s="6"/>
      <c r="N41" s="6"/>
      <c r="O41" s="6"/>
    </row>
    <row r="42" spans="1:15" ht="15">
      <c r="A42" s="22" t="s">
        <v>31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</sheetData>
  <sheetProtection/>
  <hyperlinks>
    <hyperlink ref="A1" location="'Table of Contents'!A1" display="Contents"/>
    <hyperlink ref="A42" r:id="rId1" display="Copyright © 2008 Measuring Usability LL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2010-10-10T05:15:38Z</dcterms:created>
  <dcterms:modified xsi:type="dcterms:W3CDTF">2010-10-10T05:23:08Z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