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<sst xmlns="http://schemas.openxmlformats.org/spreadsheetml/2006/main" count="35" uniqueCount="33">
  <si>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2-Proportion Test (Enter X)</t>
  </si>
  <si>
    <t>x1</t>
  </si>
  <si>
    <t>x2</t>
  </si>
  <si>
    <t>n1</t>
  </si>
  <si>
    <t>n2</t>
  </si>
  <si>
    <t>p1</t>
  </si>
  <si>
    <t>q1</t>
  </si>
  <si>
    <t>Difference</t>
  </si>
  <si>
    <t>Alpha</t>
  </si>
  <si>
    <t>n1p1</t>
  </si>
  <si>
    <t>n1q1</t>
  </si>
  <si>
    <t>Minimum Cell NPQ</t>
  </si>
  <si>
    <t>Normal Approx. Binomial</t>
  </si>
  <si>
    <t>1/n1</t>
  </si>
  <si>
    <t>1/n2</t>
  </si>
  <si>
    <t>P</t>
  </si>
  <si>
    <t>Q</t>
  </si>
  <si>
    <t>PQ</t>
  </si>
  <si>
    <t>1/n1 + 1/n2</t>
  </si>
  <si>
    <t>Denominator</t>
  </si>
  <si>
    <t>Z (Pooled Estimate)</t>
  </si>
  <si>
    <t>1-sided p-value</t>
  </si>
  <si>
    <t>2-sided</t>
  </si>
  <si>
    <t>Critical Value</t>
  </si>
  <si>
    <t>Confidence Interval</t>
  </si>
  <si>
    <t>p2-p1</t>
  </si>
  <si>
    <t>(p1q1)/n1</t>
  </si>
  <si>
    <t>(p2q2)/n2</t>
  </si>
  <si>
    <t>SQRT(p1q1/n1 + p2q2/n2)</t>
  </si>
  <si>
    <t>z</t>
  </si>
  <si>
    <t>Margin</t>
  </si>
  <si>
    <t>Low</t>
  </si>
  <si>
    <t>High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</si>
</sst>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2.140625" style="0" customWidth="1"/>
  </cols>
  <sheetData>
    <row r="1" ht="12.75">
      <c r="A1" s="1" t="s">
        <v>0</v>
      </c>
    </row>
    <row r="4" spans="1:5" ht="12.75">
      <c r="A4" t="s">
        <v>1</v>
      </c>
      <c r="B4">
        <v>65</v>
      </c>
      <c r="D4" t="s">
        <v>2</v>
      </c>
      <c r="E4">
        <v>45</v>
      </c>
    </row>
    <row r="5" spans="1:5" ht="12.75">
      <c r="A5" t="s">
        <v>3</v>
      </c>
      <c r="B5">
        <v>500</v>
      </c>
      <c r="D5" t="s">
        <v>4</v>
      </c>
      <c r="E5">
        <v>500</v>
      </c>
    </row>
    <row r="7" spans="1:5" ht="12.75">
      <c r="A7" t="s">
        <v>5</v>
      </c>
      <c r="B7">
        <f>B4/B5</f>
        <v>0.13</v>
      </c>
      <c r="E7">
        <f>E4/E5</f>
        <v>0.09</v>
      </c>
    </row>
    <row r="8" spans="1:5" ht="12.75">
      <c r="A8" t="s">
        <v>6</v>
      </c>
      <c r="B8">
        <f>1-B7</f>
        <v>0.87</v>
      </c>
      <c r="E8">
        <f>1-E7</f>
        <v>0.91</v>
      </c>
    </row>
    <row r="9" spans="1:2" ht="12.75">
      <c r="A9" t="s">
        <v>7</v>
      </c>
      <c r="B9" s="2">
        <f>B7-E7</f>
        <v>0.04000000000000001</v>
      </c>
    </row>
    <row r="10" spans="1:2" ht="12.75">
      <c r="A10" t="s">
        <v>8</v>
      </c>
      <c r="B10">
        <v>0.05</v>
      </c>
    </row>
    <row r="12" spans="1:5" ht="12.75">
      <c r="A12" t="s">
        <v>9</v>
      </c>
      <c r="B12">
        <f>B7*B5</f>
        <v>65</v>
      </c>
      <c r="D12" t="s">
        <v>9</v>
      </c>
      <c r="E12">
        <f>E7*E5</f>
        <v>45</v>
      </c>
    </row>
    <row r="13" spans="1:5" ht="12.75">
      <c r="A13" t="s">
        <v>10</v>
      </c>
      <c r="B13">
        <f>B5*B8</f>
        <v>435</v>
      </c>
      <c r="D13" t="s">
        <v>10</v>
      </c>
      <c r="E13">
        <f>E5*E8</f>
        <v>455</v>
      </c>
    </row>
    <row r="15" spans="1:2" ht="12.75">
      <c r="A15" t="s">
        <v>11</v>
      </c>
      <c r="B15">
        <f>MIN(B12:B13,E12:E13)</f>
        <v>45</v>
      </c>
    </row>
    <row r="16" spans="1:2" ht="12.75">
      <c r="A16" t="s">
        <v>12</v>
      </c>
      <c r="B16" s="3" t="str">
        <f>IF(B15&gt;5,"OK","Risky")</f>
        <v>OK</v>
      </c>
    </row>
    <row r="18" spans="1:5" ht="12.75">
      <c r="A18" t="s">
        <v>13</v>
      </c>
      <c r="B18">
        <f>1/B5</f>
        <v>0.002</v>
      </c>
      <c r="D18" t="s">
        <v>14</v>
      </c>
      <c r="E18">
        <f>1/E5</f>
        <v>0.002</v>
      </c>
    </row>
    <row r="20" spans="1:2" ht="12.75">
      <c r="A20" t="s">
        <v>15</v>
      </c>
      <c r="B20">
        <f>(B4+E4)/(B5+E5)</f>
        <v>0.11</v>
      </c>
    </row>
    <row r="21" spans="1:2" ht="12.75">
      <c r="A21" t="s">
        <v>16</v>
      </c>
      <c r="B21">
        <f>1-B20</f>
        <v>0.89</v>
      </c>
    </row>
    <row r="22" spans="1:2" ht="12.75">
      <c r="A22" t="s">
        <v>17</v>
      </c>
      <c r="B22">
        <f>B21*B20</f>
        <v>0.0979</v>
      </c>
    </row>
    <row r="24" spans="1:2" ht="12.75">
      <c r="A24" t="s">
        <v>18</v>
      </c>
      <c r="B24">
        <f>B18+E18</f>
        <v>0.004</v>
      </c>
    </row>
    <row r="26" spans="1:2" ht="12.75">
      <c r="A26" t="s">
        <v>19</v>
      </c>
      <c r="B26">
        <f>SQRT(B24*B22)</f>
        <v>0.01978888576954246</v>
      </c>
    </row>
    <row r="28" spans="1:2" ht="12.75">
      <c r="A28" t="s">
        <v>20</v>
      </c>
      <c r="B28">
        <f>B9/B26</f>
        <v>2.0213366465314055</v>
      </c>
    </row>
    <row r="29" spans="1:2" ht="12.75">
      <c r="A29" t="s">
        <v>21</v>
      </c>
      <c r="B29">
        <f>1-(NORMSDIST(ABS(B28)))</f>
        <v>0.021622464021510912</v>
      </c>
    </row>
    <row r="30" spans="1:2" ht="12.75">
      <c r="A30" t="s">
        <v>22</v>
      </c>
      <c r="B30">
        <f>B29*2</f>
        <v>0.043244928043021824</v>
      </c>
    </row>
    <row r="31" spans="1:2" ht="12.75">
      <c r="A31" t="s">
        <v>23</v>
      </c>
      <c r="B31">
        <f>NORMSINV(0.01)</f>
        <v>-2.3263478740408488</v>
      </c>
    </row>
    <row r="35" ht="12.75">
      <c r="A35" s="1" t="s">
        <v>24</v>
      </c>
    </row>
    <row r="37" spans="1:2" ht="12.75">
      <c r="A37" t="s">
        <v>25</v>
      </c>
      <c r="B37" s="2">
        <f>B9</f>
        <v>0.04000000000000001</v>
      </c>
    </row>
    <row r="38" spans="1:2" ht="12.75">
      <c r="A38" t="s">
        <v>26</v>
      </c>
      <c r="B38">
        <f>(B7*B8)/B5</f>
        <v>0.00022620000000000002</v>
      </c>
    </row>
    <row r="39" spans="1:2" ht="12.75">
      <c r="A39" t="s">
        <v>27</v>
      </c>
      <c r="B39">
        <f>(E7*E8)/E5</f>
        <v>0.0001638</v>
      </c>
    </row>
    <row r="40" spans="1:2" ht="12.75">
      <c r="A40" t="s">
        <v>28</v>
      </c>
      <c r="B40">
        <f>SQRT(B38+B39)</f>
        <v>0.0197484176581315</v>
      </c>
    </row>
    <row r="41" spans="1:2" ht="12.75">
      <c r="A41" t="s">
        <v>29</v>
      </c>
      <c r="B41">
        <f>NORMSINV(1-B10/2)</f>
        <v>1.959963984540054</v>
      </c>
    </row>
    <row r="42" spans="1:2" ht="12.75">
      <c r="A42" t="s">
        <v>30</v>
      </c>
      <c r="B42">
        <f>B40*B41</f>
        <v>0.03870618736159258</v>
      </c>
    </row>
    <row r="43" spans="1:2" ht="12.75">
      <c r="A43" t="s">
        <v>31</v>
      </c>
      <c r="B43" s="4">
        <f>B9-B42</f>
        <v>0.0012938126384074294</v>
      </c>
    </row>
    <row r="44" spans="1:2" ht="12.75">
      <c r="A44" t="s">
        <v>32</v>
      </c>
      <c r="B44" s="4">
        <f>B9+B42</f>
        <v>0.07870618736159259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2009-07-15T20:52:32Z</dcterms:created>
  <dcterms:modified xsi:type="dcterms:W3CDTF">2009-07-15T20:56:59Z</dcterms:modified>
  <cp:category/>
  <cp:version/>
  <cp:contentType/>
  <cp:contentStatus/>
</cp:coreProperties>
</file>