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<sst xmlns="http://schemas.openxmlformats.org/spreadsheetml/2006/main" count="37" uniqueCount="31">
  <si>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N/A</t>
  </si>
  <si>
    <t>Y</t>
  </si>
  <si>
    <t>X</t>
  </si>
  <si>
    <t>Y Variable</t>
  </si>
  <si>
    <t>X Variable</t>
  </si>
  <si>
    <t>Calculations</t>
  </si>
  <si>
    <t>Mean</t>
  </si>
  <si>
    <t>Y-Ybar</t>
  </si>
  <si>
    <t>X-Xbar</t>
  </si>
  <si>
    <t>XYDev</t>
  </si>
  <si>
    <t>Y-Y-hat</t>
  </si>
  <si>
    <t>SD</t>
  </si>
  <si>
    <t xml:space="preserve">n </t>
  </si>
  <si>
    <t>N-1</t>
  </si>
  <si>
    <t>Covariance</t>
  </si>
  <si>
    <t>SDxSDy</t>
  </si>
  <si>
    <t>Correlation r</t>
  </si>
  <si>
    <t>r2</t>
  </si>
  <si>
    <t>t</t>
  </si>
  <si>
    <t>p-value (2-sided)</t>
  </si>
  <si>
    <t>Regression Line</t>
  </si>
  <si>
    <t>b</t>
  </si>
  <si>
    <t>a</t>
  </si>
  <si>
    <t>x</t>
  </si>
  <si>
    <t xml:space="preserve">Y-hat = </t>
  </si>
  <si>
    <t>+</t>
  </si>
  <si>
    <t>Data</t>
  </si>
  <si>
    <t>Year</t>
  </si>
  <si>
    <t>Season Ticket Sales</t>
  </si>
  <si>
    <t>% Games Won</t>
  </si>
  <si>
    <t># of Active Alumni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</si>
</sst>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8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M34" sqref="M34"/>
    </sheetView>
  </sheetViews>
  <sheetFormatPr defaultColWidth="9.140625" defaultRowHeight="12.75"/>
  <cols>
    <col min="10" max="10" width="14.421875" style="0" customWidth="1"/>
    <col min="11" max="11" width="11.421875" style="0" customWidth="1"/>
  </cols>
  <sheetData>
    <row r="1" ht="12.75">
      <c r="A1" s="2" t="s">
        <v>26</v>
      </c>
    </row>
    <row r="2" spans="1:4" ht="12.75">
      <c r="A2" t="s">
        <v>27</v>
      </c>
      <c r="B2" t="s">
        <v>28</v>
      </c>
      <c r="C2" t="s">
        <v>29</v>
      </c>
      <c r="D2" t="s">
        <v>30</v>
      </c>
    </row>
    <row r="3" spans="1:4" ht="12.75">
      <c r="A3">
        <v>1992</v>
      </c>
      <c r="B3" s="1">
        <v>4995</v>
      </c>
      <c r="C3">
        <v>40</v>
      </c>
      <c r="D3" t="s">
        <v>0</v>
      </c>
    </row>
    <row r="4" spans="1:4" ht="12.75">
      <c r="A4">
        <v>1993</v>
      </c>
      <c r="B4" s="1">
        <v>8599</v>
      </c>
      <c r="C4">
        <v>54</v>
      </c>
      <c r="D4" t="s">
        <v>0</v>
      </c>
    </row>
    <row r="5" spans="1:4" ht="12.75">
      <c r="A5">
        <v>1994</v>
      </c>
      <c r="B5" s="1">
        <v>8479</v>
      </c>
      <c r="C5">
        <v>55</v>
      </c>
      <c r="D5" t="s">
        <v>0</v>
      </c>
    </row>
    <row r="6" spans="1:4" ht="12.75">
      <c r="A6">
        <v>1995</v>
      </c>
      <c r="B6" s="1">
        <v>8419</v>
      </c>
      <c r="C6">
        <v>58</v>
      </c>
      <c r="D6" t="s">
        <v>0</v>
      </c>
    </row>
    <row r="7" spans="1:4" ht="12.75">
      <c r="A7">
        <v>1996</v>
      </c>
      <c r="B7" s="1">
        <v>10253</v>
      </c>
      <c r="C7">
        <v>63</v>
      </c>
      <c r="D7" t="s">
        <v>0</v>
      </c>
    </row>
    <row r="8" spans="1:4" ht="12.75">
      <c r="A8">
        <v>1997</v>
      </c>
      <c r="B8" s="1">
        <v>12457</v>
      </c>
      <c r="C8">
        <v>75</v>
      </c>
      <c r="D8" s="1">
        <v>6315</v>
      </c>
    </row>
    <row r="9" spans="1:4" ht="12.75">
      <c r="A9">
        <v>1998</v>
      </c>
      <c r="B9" s="1">
        <v>13285</v>
      </c>
      <c r="C9">
        <v>36</v>
      </c>
      <c r="D9" s="1">
        <v>6860</v>
      </c>
    </row>
    <row r="10" spans="1:4" ht="12.75">
      <c r="A10">
        <v>1999</v>
      </c>
      <c r="B10" s="1">
        <v>14177</v>
      </c>
      <c r="C10">
        <v>27</v>
      </c>
      <c r="D10" s="1">
        <v>8423</v>
      </c>
    </row>
    <row r="11" spans="1:4" ht="12.75">
      <c r="A11">
        <v>2000</v>
      </c>
      <c r="B11" s="1">
        <v>15730</v>
      </c>
      <c r="C11">
        <v>63</v>
      </c>
      <c r="D11" s="1">
        <v>9000</v>
      </c>
    </row>
    <row r="14" spans="11:12" ht="12.75">
      <c r="K14" t="s">
        <v>1</v>
      </c>
      <c r="L14" t="s">
        <v>2</v>
      </c>
    </row>
    <row r="15" spans="2:12" ht="12.75">
      <c r="B15" t="s">
        <v>3</v>
      </c>
      <c r="C15" t="s">
        <v>4</v>
      </c>
      <c r="E15" s="3" t="s">
        <v>5</v>
      </c>
      <c r="F15" s="3"/>
      <c r="G15" s="3"/>
      <c r="J15" s="2" t="s">
        <v>6</v>
      </c>
      <c r="K15" s="1">
        <f>AVERAGE(B17:B1011)</f>
        <v>13912.25</v>
      </c>
      <c r="L15" s="4">
        <f>AVERAGE(C17:C1011)</f>
        <v>7649.5</v>
      </c>
    </row>
    <row r="16" spans="2:12" ht="12.75">
      <c r="B16" t="s">
        <v>1</v>
      </c>
      <c r="C16" t="s">
        <v>2</v>
      </c>
      <c r="E16" t="s">
        <v>7</v>
      </c>
      <c r="F16" t="s">
        <v>8</v>
      </c>
      <c r="G16" t="s">
        <v>9</v>
      </c>
      <c r="H16" t="s">
        <v>10</v>
      </c>
      <c r="J16" s="2" t="s">
        <v>11</v>
      </c>
      <c r="K16">
        <f>STDEV(B17:B1011)</f>
        <v>1400.6549360923982</v>
      </c>
      <c r="L16">
        <f>STDEV(C17:C1011)</f>
        <v>1268.3786238081013</v>
      </c>
    </row>
    <row r="17" spans="2:11" ht="12.75">
      <c r="B17" s="1">
        <v>12457</v>
      </c>
      <c r="C17" s="1">
        <v>6315</v>
      </c>
      <c r="E17">
        <f aca="true" t="shared" si="0" ref="E17:E42">IF(B17,(B17-K$15),"")</f>
        <v>-1455.25</v>
      </c>
      <c r="F17">
        <f aca="true" t="shared" si="1" ref="F17:F42">IF(C17&lt;&gt;"",(C17-L$15),"")</f>
        <v>-1334.5</v>
      </c>
      <c r="G17">
        <f aca="true" t="shared" si="2" ref="G17:G42">IF(F17&lt;&gt;"",E17*F17,"")</f>
        <v>1942031.125</v>
      </c>
      <c r="H17" s="4">
        <f>IF(B17&lt;&gt;"",((B17-(K$30+M$30*C17))^2),"")</f>
        <v>2110.7468763669876</v>
      </c>
      <c r="I17" s="4"/>
      <c r="J17" t="s">
        <v>12</v>
      </c>
      <c r="K17" s="1">
        <f>COUNT(B16:B1011)</f>
        <v>4</v>
      </c>
    </row>
    <row r="18" spans="2:11" ht="12.75">
      <c r="B18" s="1">
        <v>13285</v>
      </c>
      <c r="C18" s="1">
        <v>6860</v>
      </c>
      <c r="E18">
        <f t="shared" si="0"/>
        <v>-627.25</v>
      </c>
      <c r="F18">
        <f t="shared" si="1"/>
        <v>-789.5</v>
      </c>
      <c r="G18">
        <f t="shared" si="2"/>
        <v>495213.875</v>
      </c>
      <c r="H18" s="4">
        <f aca="true" t="shared" si="3" ref="H18:H42">IF(B18&lt;&gt;"",((B18-(K$30+M$30*C18))^2),"")</f>
        <v>42644.91397915837</v>
      </c>
      <c r="I18" s="4"/>
      <c r="J18" t="s">
        <v>13</v>
      </c>
      <c r="K18" s="1">
        <f>K17-1</f>
        <v>3</v>
      </c>
    </row>
    <row r="19" spans="2:11" ht="12.75">
      <c r="B19" s="1">
        <v>14177</v>
      </c>
      <c r="C19" s="1">
        <v>8423</v>
      </c>
      <c r="E19">
        <f t="shared" si="0"/>
        <v>264.75</v>
      </c>
      <c r="F19">
        <f t="shared" si="1"/>
        <v>773.5</v>
      </c>
      <c r="G19">
        <f t="shared" si="2"/>
        <v>204784.125</v>
      </c>
      <c r="H19" s="4">
        <f t="shared" si="3"/>
        <v>304824.9545214337</v>
      </c>
      <c r="I19" s="4"/>
      <c r="J19" t="s">
        <v>14</v>
      </c>
      <c r="K19">
        <f>SUM(G17:G1012)/K18</f>
        <v>1698966.8333333333</v>
      </c>
    </row>
    <row r="20" spans="2:11" ht="12.75">
      <c r="B20" s="1">
        <v>15730</v>
      </c>
      <c r="C20" s="1">
        <v>9000</v>
      </c>
      <c r="E20">
        <f t="shared" si="0"/>
        <v>1817.75</v>
      </c>
      <c r="F20">
        <f t="shared" si="1"/>
        <v>1350.5</v>
      </c>
      <c r="G20">
        <f t="shared" si="2"/>
        <v>2454871.375</v>
      </c>
      <c r="H20" s="4">
        <f t="shared" si="3"/>
        <v>153308.2423320601</v>
      </c>
      <c r="I20" s="4"/>
      <c r="J20" t="s">
        <v>15</v>
      </c>
      <c r="K20">
        <f>L16*K16</f>
        <v>1776560.7802709</v>
      </c>
    </row>
    <row r="21" spans="2:11" ht="12.75">
      <c r="B21" s="1"/>
      <c r="E21">
        <f t="shared" si="0"/>
      </c>
      <c r="F21">
        <f t="shared" si="1"/>
      </c>
      <c r="G21">
        <f t="shared" si="2"/>
      </c>
      <c r="H21" s="4">
        <f t="shared" si="3"/>
      </c>
      <c r="I21" s="4"/>
      <c r="J21" s="5" t="s">
        <v>16</v>
      </c>
      <c r="K21" s="5">
        <f>K19/K20</f>
        <v>0.9563235056186848</v>
      </c>
    </row>
    <row r="22" spans="2:11" ht="12.75">
      <c r="B22" s="1"/>
      <c r="C22" s="1"/>
      <c r="E22">
        <f t="shared" si="0"/>
      </c>
      <c r="F22">
        <f t="shared" si="1"/>
      </c>
      <c r="G22">
        <f t="shared" si="2"/>
      </c>
      <c r="H22" s="4">
        <f t="shared" si="3"/>
      </c>
      <c r="I22" s="4"/>
      <c r="J22" t="s">
        <v>17</v>
      </c>
      <c r="K22">
        <f>K21^2</f>
        <v>0.9145546473988108</v>
      </c>
    </row>
    <row r="23" spans="2:11" ht="12.75">
      <c r="B23" s="1"/>
      <c r="C23" s="1"/>
      <c r="E23">
        <f t="shared" si="0"/>
      </c>
      <c r="F23">
        <f t="shared" si="1"/>
      </c>
      <c r="G23">
        <f t="shared" si="2"/>
      </c>
      <c r="H23" s="4">
        <f t="shared" si="3"/>
      </c>
      <c r="I23" s="4"/>
      <c r="J23" t="s">
        <v>18</v>
      </c>
      <c r="K23">
        <f>K21/SQRT((1-K22)/(K18-1))</f>
        <v>4.626745435495058</v>
      </c>
    </row>
    <row r="24" spans="2:11" ht="12.75">
      <c r="B24" s="1"/>
      <c r="C24" s="1"/>
      <c r="E24">
        <f t="shared" si="0"/>
      </c>
      <c r="F24">
        <f t="shared" si="1"/>
      </c>
      <c r="G24">
        <f t="shared" si="2"/>
      </c>
      <c r="H24" s="4">
        <f t="shared" si="3"/>
      </c>
      <c r="I24" s="4"/>
      <c r="J24" t="s">
        <v>19</v>
      </c>
      <c r="K24" s="9">
        <f>TDIST(K23,K18-1,2)</f>
        <v>0.04367649437194057</v>
      </c>
    </row>
    <row r="25" spans="2:9" ht="12.75">
      <c r="B25" s="1"/>
      <c r="C25" s="1"/>
      <c r="E25">
        <f t="shared" si="0"/>
      </c>
      <c r="F25">
        <f t="shared" si="1"/>
      </c>
      <c r="G25">
        <f t="shared" si="2"/>
      </c>
      <c r="H25" s="4">
        <f t="shared" si="3"/>
      </c>
      <c r="I25" s="4"/>
    </row>
    <row r="26" spans="2:10" ht="15">
      <c r="B26" s="6"/>
      <c r="C26" s="4"/>
      <c r="E26">
        <f t="shared" si="0"/>
      </c>
      <c r="F26">
        <f t="shared" si="1"/>
      </c>
      <c r="G26">
        <f t="shared" si="2"/>
      </c>
      <c r="H26" s="7">
        <f t="shared" si="3"/>
      </c>
      <c r="I26" s="7"/>
      <c r="J26" t="s">
        <v>20</v>
      </c>
    </row>
    <row r="27" spans="2:11" ht="12.75">
      <c r="B27" s="1"/>
      <c r="C27" s="4"/>
      <c r="E27">
        <f t="shared" si="0"/>
      </c>
      <c r="F27">
        <f t="shared" si="1"/>
      </c>
      <c r="G27">
        <f>IF(F27&lt;&gt;"",E27*F27,"")</f>
      </c>
      <c r="H27" s="7">
        <f t="shared" si="3"/>
      </c>
      <c r="I27" s="7"/>
      <c r="J27" t="s">
        <v>21</v>
      </c>
      <c r="K27">
        <f>K21*(K16/L16)</f>
        <v>1.056056301725133</v>
      </c>
    </row>
    <row r="28" spans="2:11" ht="12.75">
      <c r="B28" s="1"/>
      <c r="C28" s="4"/>
      <c r="E28">
        <f t="shared" si="0"/>
      </c>
      <c r="F28">
        <f t="shared" si="1"/>
      </c>
      <c r="G28">
        <f t="shared" si="2"/>
      </c>
      <c r="H28" s="7">
        <f t="shared" si="3"/>
      </c>
      <c r="I28" s="7"/>
      <c r="J28" t="s">
        <v>22</v>
      </c>
      <c r="K28">
        <f>K15-(K27*L15)</f>
        <v>5833.947319953595</v>
      </c>
    </row>
    <row r="29" spans="2:9" ht="15">
      <c r="B29" s="6"/>
      <c r="C29" s="4"/>
      <c r="E29">
        <f t="shared" si="0"/>
      </c>
      <c r="F29">
        <f t="shared" si="1"/>
      </c>
      <c r="G29">
        <f t="shared" si="2"/>
      </c>
      <c r="H29" s="7">
        <f t="shared" si="3"/>
      </c>
      <c r="I29" s="7"/>
    </row>
    <row r="30" spans="2:14" ht="15">
      <c r="B30" s="6"/>
      <c r="C30" s="4"/>
      <c r="E30">
        <f t="shared" si="0"/>
      </c>
      <c r="F30">
        <f t="shared" si="1"/>
      </c>
      <c r="G30">
        <f t="shared" si="2"/>
      </c>
      <c r="H30" s="7">
        <f t="shared" si="3"/>
      </c>
      <c r="I30" s="7"/>
      <c r="J30" t="s">
        <v>24</v>
      </c>
      <c r="K30">
        <f>K28</f>
        <v>5833.947319953595</v>
      </c>
      <c r="L30" s="8" t="s">
        <v>25</v>
      </c>
      <c r="M30">
        <f>K27</f>
        <v>1.056056301725133</v>
      </c>
      <c r="N30" t="s">
        <v>23</v>
      </c>
    </row>
    <row r="31" spans="2:9" ht="15">
      <c r="B31" s="6"/>
      <c r="C31" s="4"/>
      <c r="E31">
        <f t="shared" si="0"/>
      </c>
      <c r="F31">
        <f t="shared" si="1"/>
      </c>
      <c r="G31">
        <f t="shared" si="2"/>
      </c>
      <c r="H31" s="7">
        <f t="shared" si="3"/>
      </c>
      <c r="I31" s="7"/>
    </row>
    <row r="32" spans="4:11" ht="12.75">
      <c r="D32">
        <f>IF(C32&lt;&gt;"",(C32-L$15),"")</f>
      </c>
      <c r="E32">
        <f t="shared" si="0"/>
      </c>
      <c r="F32">
        <f t="shared" si="1"/>
      </c>
      <c r="G32">
        <f t="shared" si="2"/>
      </c>
      <c r="H32" s="7">
        <f t="shared" si="3"/>
      </c>
      <c r="I32" s="7"/>
      <c r="K32" s="7"/>
    </row>
    <row r="33" spans="4:9" ht="12.75">
      <c r="D33">
        <f>IF(C33&lt;&gt;"",(C33-L$15),"")</f>
      </c>
      <c r="E33">
        <f t="shared" si="0"/>
      </c>
      <c r="F33">
        <f t="shared" si="1"/>
      </c>
      <c r="G33">
        <f t="shared" si="2"/>
      </c>
      <c r="H33" s="7">
        <f t="shared" si="3"/>
      </c>
      <c r="I33" s="7"/>
    </row>
    <row r="34" spans="5:9" ht="12.75">
      <c r="E34">
        <f t="shared" si="0"/>
      </c>
      <c r="F34">
        <f t="shared" si="1"/>
      </c>
      <c r="G34">
        <f t="shared" si="2"/>
      </c>
      <c r="H34" s="7">
        <f t="shared" si="3"/>
      </c>
      <c r="I34" s="7"/>
    </row>
    <row r="35" spans="5:9" ht="12.75">
      <c r="E35">
        <f t="shared" si="0"/>
      </c>
      <c r="F35">
        <f t="shared" si="1"/>
      </c>
      <c r="G35">
        <f t="shared" si="2"/>
      </c>
      <c r="H35" s="7">
        <f t="shared" si="3"/>
      </c>
      <c r="I35" s="7"/>
    </row>
    <row r="36" spans="5:9" ht="12.75">
      <c r="E36">
        <f t="shared" si="0"/>
      </c>
      <c r="F36">
        <f t="shared" si="1"/>
      </c>
      <c r="G36">
        <f t="shared" si="2"/>
      </c>
      <c r="H36" s="7">
        <f t="shared" si="3"/>
      </c>
      <c r="I36" s="7"/>
    </row>
    <row r="37" spans="5:9" ht="12.75">
      <c r="E37">
        <f t="shared" si="0"/>
      </c>
      <c r="F37">
        <f t="shared" si="1"/>
      </c>
      <c r="G37">
        <f t="shared" si="2"/>
      </c>
      <c r="H37" s="7">
        <f t="shared" si="3"/>
      </c>
      <c r="I37" s="7"/>
    </row>
    <row r="38" spans="5:9" ht="12.75">
      <c r="E38">
        <f t="shared" si="0"/>
      </c>
      <c r="F38">
        <f t="shared" si="1"/>
      </c>
      <c r="G38">
        <f t="shared" si="2"/>
      </c>
      <c r="H38" s="7">
        <f t="shared" si="3"/>
      </c>
      <c r="I38" s="7"/>
    </row>
    <row r="39" spans="5:9" ht="12.75">
      <c r="E39">
        <f t="shared" si="0"/>
      </c>
      <c r="F39">
        <f t="shared" si="1"/>
      </c>
      <c r="G39">
        <f t="shared" si="2"/>
      </c>
      <c r="H39" s="7">
        <f t="shared" si="3"/>
      </c>
      <c r="I39" s="7"/>
    </row>
    <row r="40" spans="5:9" ht="12.75">
      <c r="E40">
        <f t="shared" si="0"/>
      </c>
      <c r="F40">
        <f t="shared" si="1"/>
      </c>
      <c r="G40">
        <f t="shared" si="2"/>
      </c>
      <c r="H40" s="7">
        <f t="shared" si="3"/>
      </c>
      <c r="I40" s="7"/>
    </row>
    <row r="41" spans="5:9" ht="12.75">
      <c r="E41">
        <f t="shared" si="0"/>
      </c>
      <c r="F41">
        <f t="shared" si="1"/>
      </c>
      <c r="G41">
        <f t="shared" si="2"/>
      </c>
      <c r="H41" s="7">
        <f t="shared" si="3"/>
      </c>
      <c r="I41" s="7"/>
    </row>
    <row r="42" spans="5:9" ht="12.75">
      <c r="E42">
        <f t="shared" si="0"/>
      </c>
      <c r="F42">
        <f t="shared" si="1"/>
      </c>
      <c r="G42">
        <f t="shared" si="2"/>
      </c>
      <c r="H42" s="7">
        <f t="shared" si="3"/>
      </c>
      <c r="I42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2009-06-24T05:00:20Z</dcterms:created>
  <dcterms:modified xsi:type="dcterms:W3CDTF">2009-06-24T15:47:51Z</dcterms:modified>
  <cp:category/>
  <cp:version/>
  <cp:contentType/>
  <cp:contentStatus/>
</cp:coreProperties>
</file>