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anov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<sst xmlns="http://schemas.openxmlformats.org/spreadsheetml/2006/main" count="31" uniqueCount="31">
  <si>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ANOVA</t>
  </si>
  <si>
    <t>N</t>
  </si>
  <si>
    <t>Sum of Square Total</t>
  </si>
  <si>
    <t>Mean</t>
  </si>
  <si>
    <t>Standard Deviation</t>
  </si>
  <si>
    <t>Variance</t>
  </si>
  <si>
    <t>Grand Mean</t>
  </si>
  <si>
    <t>SSTotal</t>
  </si>
  <si>
    <t>Sum of Squares Factor</t>
  </si>
  <si>
    <t>SSFactor</t>
  </si>
  <si>
    <t>Sserror</t>
  </si>
  <si>
    <t>Summary Table</t>
  </si>
  <si>
    <t>Source</t>
  </si>
  <si>
    <t>df</t>
  </si>
  <si>
    <t>SS</t>
  </si>
  <si>
    <t>MS</t>
  </si>
  <si>
    <t>F</t>
  </si>
  <si>
    <t>p</t>
  </si>
  <si>
    <t>Fcritical</t>
  </si>
  <si>
    <t>Factor</t>
  </si>
  <si>
    <t>alpha</t>
  </si>
  <si>
    <t>Error</t>
  </si>
  <si>
    <t>numer</t>
  </si>
  <si>
    <t>Total</t>
  </si>
  <si>
    <t>denom</t>
  </si>
  <si>
    <t>Table</t>
  </si>
  <si>
    <t>Excel</t>
  </si>
  <si>
    <t xml:space="preserve">Varmint               </t>
  </si>
  <si>
    <t xml:space="preserve"> Weasel</t>
  </si>
  <si>
    <t>Goliath</t>
  </si>
  <si>
    <t>Crash Damage $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</si>
</sst>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164" fontId="0" fillId="0" borderId="0" xfId="15" applyNumberFormat="1" applyAlignment="1">
      <alignment/>
    </xf>
    <xf numFmtId="3" fontId="0" fillId="0" borderId="0" xfId="0" applyNumberFormat="1" applyAlignment="1">
      <alignment/>
    </xf>
    <xf numFmtId="43" fontId="0" fillId="0" borderId="0" xfId="15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3" sqref="A3"/>
    </sheetView>
  </sheetViews>
  <sheetFormatPr defaultColWidth="9.140625" defaultRowHeight="12.75"/>
  <cols>
    <col min="5" max="5" width="20.421875" style="0" bestFit="1" customWidth="1"/>
    <col min="6" max="6" width="12.8515625" style="0" bestFit="1" customWidth="1"/>
    <col min="7" max="7" width="12.00390625" style="0" bestFit="1" customWidth="1"/>
  </cols>
  <sheetData>
    <row r="1" ht="12.75">
      <c r="A1" s="1" t="s">
        <v>0</v>
      </c>
    </row>
    <row r="2" ht="12.75">
      <c r="A2" t="s">
        <v>30</v>
      </c>
    </row>
    <row r="3" spans="1:17" ht="15.75">
      <c r="A3" s="2" t="s">
        <v>29</v>
      </c>
      <c r="B3" s="2" t="s">
        <v>27</v>
      </c>
      <c r="C3" s="2" t="s">
        <v>28</v>
      </c>
      <c r="D3" s="2"/>
      <c r="E3" t="s">
        <v>1</v>
      </c>
      <c r="F3">
        <f>COUNT(A4:A100)</f>
        <v>5</v>
      </c>
      <c r="G3">
        <f>COUNT(B4:B100)</f>
        <v>5</v>
      </c>
      <c r="H3">
        <f>COUNT(C4:C100)</f>
        <v>5</v>
      </c>
      <c r="I3">
        <f>COUNT(#REF!)</f>
        <v>0</v>
      </c>
      <c r="J3">
        <f>COUNT(#REF!)</f>
        <v>0</v>
      </c>
      <c r="K3">
        <f>COUNT(A4:C100)</f>
        <v>15</v>
      </c>
      <c r="N3" t="s">
        <v>2</v>
      </c>
      <c r="O3" s="3">
        <f>IF(A4="","",(A4-$K$4)^2)</f>
        <v>28224</v>
      </c>
      <c r="P3" s="3">
        <f>IF(B4="","",(B4-$K$4)^2)</f>
        <v>20164</v>
      </c>
      <c r="Q3" s="3">
        <f>IF(C4="","",(C4-$K$4)^2)</f>
        <v>116964</v>
      </c>
    </row>
    <row r="4" spans="1:17" ht="12.75">
      <c r="A4" s="4">
        <v>1600</v>
      </c>
      <c r="B4" s="4">
        <v>1290</v>
      </c>
      <c r="C4" s="4">
        <v>1090</v>
      </c>
      <c r="D4" s="4"/>
      <c r="E4" t="s">
        <v>3</v>
      </c>
      <c r="F4">
        <f>AVERAGE(A4:A100)</f>
        <v>1282</v>
      </c>
      <c r="G4">
        <f>AVERAGE(B4:B100)</f>
        <v>1376</v>
      </c>
      <c r="H4">
        <f>AVERAGE(C4:C100)</f>
        <v>1638</v>
      </c>
      <c r="I4">
        <f>IF(I3&gt;0,AVERAGE(#REF!),"")</f>
      </c>
      <c r="J4">
        <f>IF(J3&gt;0,AVERAGE(#REF!),"")</f>
      </c>
      <c r="K4">
        <f>AVERAGE(A4:C100)</f>
        <v>1432</v>
      </c>
      <c r="O4" s="3">
        <f aca="true" t="shared" si="0" ref="O4:Q19">IF(A5="","",(A5-$K$4)^2)</f>
        <v>451584</v>
      </c>
      <c r="P4" s="3">
        <f t="shared" si="0"/>
        <v>1024</v>
      </c>
      <c r="Q4" s="3">
        <f t="shared" si="0"/>
        <v>446224</v>
      </c>
    </row>
    <row r="5" spans="1:17" ht="12.75">
      <c r="A5">
        <v>760</v>
      </c>
      <c r="B5" s="4">
        <v>1400</v>
      </c>
      <c r="C5" s="4">
        <v>2100</v>
      </c>
      <c r="D5" s="4"/>
      <c r="E5" t="s">
        <v>4</v>
      </c>
      <c r="F5">
        <f>STDEV(A4:A100)</f>
        <v>496.3063570013989</v>
      </c>
      <c r="G5">
        <f>STDEV(B4:B100)</f>
        <v>321.8384688007324</v>
      </c>
      <c r="H5">
        <f>STDEV(C4:C100)</f>
        <v>441.78048847815813</v>
      </c>
      <c r="I5">
        <f>IF(I3&gt;0,AVERAGE(#REF!),"")</f>
      </c>
      <c r="J5">
        <f>IF(J3&gt;0,AVERAGE(#REF!),"")</f>
      </c>
      <c r="K5">
        <f>STDEV(A4:C100)</f>
        <v>424.3179400941166</v>
      </c>
      <c r="O5" s="3">
        <f t="shared" si="0"/>
        <v>304704</v>
      </c>
      <c r="P5" s="3">
        <f t="shared" si="0"/>
        <v>1764</v>
      </c>
      <c r="Q5" s="3">
        <f t="shared" si="0"/>
        <v>158404</v>
      </c>
    </row>
    <row r="6" spans="1:17" ht="12.75">
      <c r="A6">
        <v>880</v>
      </c>
      <c r="B6" s="4">
        <v>1390</v>
      </c>
      <c r="C6" s="4">
        <v>1830</v>
      </c>
      <c r="D6" s="4"/>
      <c r="E6" t="s">
        <v>5</v>
      </c>
      <c r="F6">
        <f>F5^2</f>
        <v>246320.00000000003</v>
      </c>
      <c r="G6">
        <f>G5^2</f>
        <v>103580.00000000001</v>
      </c>
      <c r="H6">
        <f>H5^2</f>
        <v>195170</v>
      </c>
      <c r="I6">
        <f>IF(I3&gt;0,AVERAGE(#REF!),"")</f>
      </c>
      <c r="J6">
        <f>IF(J3&gt;0,AVERAGE(#REF!),"")</f>
      </c>
      <c r="K6">
        <f>K5^2</f>
        <v>180045.71428571432</v>
      </c>
      <c r="O6" s="3">
        <f t="shared" si="0"/>
        <v>268324</v>
      </c>
      <c r="P6" s="3">
        <f t="shared" si="0"/>
        <v>174724</v>
      </c>
      <c r="Q6" s="3">
        <f t="shared" si="0"/>
        <v>33124</v>
      </c>
    </row>
    <row r="7" spans="1:17" ht="12.75">
      <c r="A7" s="4">
        <v>1950</v>
      </c>
      <c r="B7" s="4">
        <v>1850</v>
      </c>
      <c r="C7" s="4">
        <v>1250</v>
      </c>
      <c r="D7" s="4"/>
      <c r="O7" s="3">
        <f t="shared" si="0"/>
        <v>44944</v>
      </c>
      <c r="P7" s="3">
        <f t="shared" si="0"/>
        <v>232324</v>
      </c>
      <c r="Q7" s="3">
        <f t="shared" si="0"/>
        <v>238144</v>
      </c>
    </row>
    <row r="8" spans="1:17" ht="12.75">
      <c r="A8" s="4">
        <v>1220</v>
      </c>
      <c r="B8">
        <v>950</v>
      </c>
      <c r="C8" s="4">
        <v>1920</v>
      </c>
      <c r="D8" s="4"/>
      <c r="E8" t="s">
        <v>6</v>
      </c>
      <c r="F8">
        <f>AVERAGE(A4:C100)</f>
        <v>1432</v>
      </c>
      <c r="O8" s="5">
        <f t="shared" si="0"/>
      </c>
      <c r="P8" s="5">
        <f t="shared" si="0"/>
      </c>
      <c r="Q8" s="5">
        <f t="shared" si="0"/>
      </c>
    </row>
    <row r="9" spans="1:17" ht="12.75">
      <c r="A9" s="6"/>
      <c r="B9" s="6"/>
      <c r="C9" s="6"/>
      <c r="D9" s="6"/>
      <c r="O9" s="5">
        <f t="shared" si="0"/>
      </c>
      <c r="P9" s="5">
        <f t="shared" si="0"/>
      </c>
      <c r="Q9" s="5">
        <f t="shared" si="0"/>
      </c>
    </row>
    <row r="10" spans="1:17" ht="12.75">
      <c r="A10" s="6"/>
      <c r="B10" s="6"/>
      <c r="C10" s="6"/>
      <c r="D10" s="6"/>
      <c r="E10" t="s">
        <v>7</v>
      </c>
      <c r="F10" s="7">
        <f>SUM(O3:R100)</f>
        <v>2520640</v>
      </c>
      <c r="O10" s="5">
        <f t="shared" si="0"/>
      </c>
      <c r="P10" s="5">
        <f t="shared" si="0"/>
      </c>
      <c r="Q10" s="5">
        <f t="shared" si="0"/>
      </c>
    </row>
    <row r="11" spans="1:17" ht="12.75">
      <c r="A11" s="6"/>
      <c r="B11" s="6"/>
      <c r="C11" s="6"/>
      <c r="D11" s="6"/>
      <c r="O11" s="5">
        <f t="shared" si="0"/>
      </c>
      <c r="P11" s="5">
        <f t="shared" si="0"/>
      </c>
      <c r="Q11" s="5">
        <f t="shared" si="0"/>
      </c>
    </row>
    <row r="12" spans="1:17" ht="12.75">
      <c r="A12" s="6"/>
      <c r="B12" s="6"/>
      <c r="C12" s="6"/>
      <c r="D12" s="6"/>
      <c r="O12" s="5">
        <f t="shared" si="0"/>
      </c>
      <c r="P12" s="5">
        <f t="shared" si="0"/>
      </c>
      <c r="Q12" s="5">
        <f t="shared" si="0"/>
      </c>
    </row>
    <row r="13" spans="1:17" ht="12.75">
      <c r="A13" s="6"/>
      <c r="B13" s="6"/>
      <c r="C13" s="6"/>
      <c r="D13" s="6"/>
      <c r="E13" t="s">
        <v>8</v>
      </c>
      <c r="F13">
        <f>F3*(F4-K$4)^2</f>
        <v>112500</v>
      </c>
      <c r="G13">
        <f>G3*(G4-K$4)^2</f>
        <v>15680</v>
      </c>
      <c r="H13">
        <f>H3*(H4-K$4)^2</f>
        <v>212180</v>
      </c>
      <c r="I13">
        <f>IF(I3&gt;0,(I3*(I4-K$4)^2),"")</f>
      </c>
      <c r="J13">
        <f>IF(J3&gt;0,(J3*(J4-K$4)^2),"")</f>
      </c>
      <c r="O13" s="5">
        <f t="shared" si="0"/>
      </c>
      <c r="P13" s="5">
        <f t="shared" si="0"/>
      </c>
      <c r="Q13" s="5">
        <f t="shared" si="0"/>
      </c>
    </row>
    <row r="14" spans="1:17" ht="12.75">
      <c r="A14" s="8"/>
      <c r="B14" s="8"/>
      <c r="C14" s="6"/>
      <c r="D14" s="6"/>
      <c r="E14" t="s">
        <v>9</v>
      </c>
      <c r="F14" s="1">
        <f>SUM(F13:I13)</f>
        <v>340360</v>
      </c>
      <c r="O14" s="5">
        <f t="shared" si="0"/>
      </c>
      <c r="P14" s="5">
        <f t="shared" si="0"/>
      </c>
      <c r="Q14" s="5">
        <f t="shared" si="0"/>
      </c>
    </row>
    <row r="15" spans="1:17" ht="12.75">
      <c r="A15" s="6"/>
      <c r="B15" s="6"/>
      <c r="C15" s="6"/>
      <c r="D15" s="6"/>
      <c r="O15" s="5">
        <f t="shared" si="0"/>
      </c>
      <c r="P15" s="5">
        <f t="shared" si="0"/>
      </c>
      <c r="Q15" s="5">
        <f t="shared" si="0"/>
      </c>
    </row>
    <row r="16" spans="5:17" ht="12.75">
      <c r="E16" t="s">
        <v>10</v>
      </c>
      <c r="F16" s="9">
        <f>F10-F14</f>
        <v>2180280</v>
      </c>
      <c r="O16" s="5">
        <f t="shared" si="0"/>
      </c>
      <c r="P16" s="5">
        <f t="shared" si="0"/>
      </c>
      <c r="Q16" s="5">
        <f t="shared" si="0"/>
      </c>
    </row>
    <row r="17" spans="15:17" ht="12.75">
      <c r="O17" s="5">
        <f t="shared" si="0"/>
      </c>
      <c r="P17" s="5">
        <f t="shared" si="0"/>
      </c>
      <c r="Q17" s="5">
        <f t="shared" si="0"/>
      </c>
    </row>
    <row r="18" spans="5:17" ht="12.75">
      <c r="E18" s="1" t="s">
        <v>11</v>
      </c>
      <c r="O18" s="5">
        <f t="shared" si="0"/>
      </c>
      <c r="P18" s="5">
        <f t="shared" si="0"/>
      </c>
      <c r="Q18" s="5">
        <f t="shared" si="0"/>
      </c>
    </row>
    <row r="19" spans="5:17" ht="12.75">
      <c r="E19" t="s">
        <v>12</v>
      </c>
      <c r="F19" t="s">
        <v>13</v>
      </c>
      <c r="G19" t="s">
        <v>14</v>
      </c>
      <c r="H19" t="s">
        <v>15</v>
      </c>
      <c r="I19" t="s">
        <v>16</v>
      </c>
      <c r="J19" t="s">
        <v>17</v>
      </c>
      <c r="K19" t="s">
        <v>18</v>
      </c>
      <c r="O19" s="5">
        <f t="shared" si="0"/>
      </c>
      <c r="P19" s="5">
        <f t="shared" si="0"/>
      </c>
      <c r="Q19" s="5">
        <f t="shared" si="0"/>
      </c>
    </row>
    <row r="20" spans="5:17" ht="12.75">
      <c r="E20" t="s">
        <v>19</v>
      </c>
      <c r="F20">
        <f>COUNT(A4:C4)-1</f>
        <v>2</v>
      </c>
      <c r="G20">
        <f>F14</f>
        <v>340360</v>
      </c>
      <c r="H20">
        <f>G20/F20</f>
        <v>170180</v>
      </c>
      <c r="I20" s="9">
        <f>H20/H21</f>
        <v>0.9366503384886344</v>
      </c>
      <c r="J20" s="1">
        <f>FDIST(I20,F20,F21)</f>
        <v>0.41880193832036083</v>
      </c>
      <c r="K20">
        <f>FINV(0.05,F20,F21)</f>
        <v>3.8852938347033836</v>
      </c>
      <c r="L20" t="s">
        <v>20</v>
      </c>
      <c r="M20">
        <v>0.05</v>
      </c>
      <c r="O20" s="5">
        <f aca="true" t="shared" si="1" ref="O20:Q26">IF(A21="","",(A21-$K$4)^2)</f>
      </c>
      <c r="P20" s="5">
        <f t="shared" si="1"/>
      </c>
      <c r="Q20" s="5">
        <f t="shared" si="1"/>
      </c>
    </row>
    <row r="21" spans="5:17" ht="12.75">
      <c r="E21" t="s">
        <v>21</v>
      </c>
      <c r="F21">
        <f>F22-F20</f>
        <v>12</v>
      </c>
      <c r="G21" s="10">
        <f>F16</f>
        <v>2180280</v>
      </c>
      <c r="H21" s="10">
        <f>G21/F21</f>
        <v>181690</v>
      </c>
      <c r="L21" t="s">
        <v>22</v>
      </c>
      <c r="M21">
        <f>F20</f>
        <v>2</v>
      </c>
      <c r="O21" s="5">
        <f t="shared" si="1"/>
      </c>
      <c r="P21" s="5">
        <f t="shared" si="1"/>
      </c>
      <c r="Q21" s="5">
        <f t="shared" si="1"/>
      </c>
    </row>
    <row r="22" spans="5:17" ht="12.75">
      <c r="E22" t="s">
        <v>23</v>
      </c>
      <c r="F22">
        <f>SUM(K3)-1</f>
        <v>14</v>
      </c>
      <c r="G22">
        <f>SUM(G20:G21)</f>
        <v>2520640</v>
      </c>
      <c r="L22" t="s">
        <v>24</v>
      </c>
      <c r="M22">
        <f>F21</f>
        <v>12</v>
      </c>
      <c r="O22" s="5">
        <f t="shared" si="1"/>
      </c>
      <c r="P22" s="5">
        <f t="shared" si="1"/>
      </c>
      <c r="Q22" s="5">
        <f t="shared" si="1"/>
      </c>
    </row>
    <row r="23" spans="15:17" ht="12.75">
      <c r="O23" s="5">
        <f t="shared" si="1"/>
      </c>
      <c r="P23" s="5">
        <f t="shared" si="1"/>
      </c>
      <c r="Q23" s="5">
        <f t="shared" si="1"/>
      </c>
    </row>
    <row r="24" spans="12:17" ht="12.75">
      <c r="L24" t="s">
        <v>25</v>
      </c>
      <c r="M24">
        <v>3.1</v>
      </c>
      <c r="O24" s="5">
        <f t="shared" si="1"/>
      </c>
      <c r="P24" s="5">
        <f t="shared" si="1"/>
      </c>
      <c r="Q24" s="5">
        <f t="shared" si="1"/>
      </c>
    </row>
    <row r="25" spans="12:17" ht="12.75">
      <c r="L25" t="s">
        <v>26</v>
      </c>
      <c r="M25" s="11">
        <f>FINV(0.05,M21,M22)</f>
        <v>3.8852938347033836</v>
      </c>
      <c r="O25" s="5">
        <f t="shared" si="1"/>
      </c>
      <c r="P25" s="5">
        <f t="shared" si="1"/>
      </c>
      <c r="Q25" s="5">
        <f t="shared" si="1"/>
      </c>
    </row>
    <row r="26" spans="15:17" ht="12.75">
      <c r="O26" s="5">
        <f t="shared" si="1"/>
      </c>
      <c r="P26" s="5">
        <f t="shared" si="1"/>
      </c>
      <c r="Q26" s="5">
        <f t="shared" si="1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2009-04-30T22:05:37Z</dcterms:created>
  <dcterms:modified xsi:type="dcterms:W3CDTF">2009-04-30T22:06:57Z</dcterms:modified>
  <cp:category/>
  <cp:version/>
  <cp:contentType/>
  <cp:contentStatus/>
</cp:coreProperties>
</file>